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13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Sheet1!$A$1:$Y$68</definedName>
  </definedNames>
  <calcPr calcId="145621"/>
</workbook>
</file>

<file path=xl/calcChain.xml><?xml version="1.0" encoding="utf-8"?>
<calcChain xmlns="http://schemas.openxmlformats.org/spreadsheetml/2006/main">
  <c r="Y68" i="1" l="1"/>
  <c r="X68" i="1"/>
  <c r="W68" i="1"/>
  <c r="V68" i="1"/>
  <c r="R68" i="1"/>
  <c r="Q68" i="1"/>
  <c r="L68" i="1"/>
  <c r="K68" i="1"/>
  <c r="S68" i="1" s="1"/>
  <c r="D68" i="1"/>
  <c r="C68" i="1"/>
  <c r="B68" i="1"/>
  <c r="Y66" i="1"/>
  <c r="X66" i="1"/>
  <c r="W66" i="1"/>
  <c r="V66" i="1"/>
  <c r="R66" i="1"/>
  <c r="Q66" i="1"/>
  <c r="L66" i="1"/>
  <c r="K66" i="1"/>
  <c r="S66" i="1" s="1"/>
  <c r="D66" i="1"/>
  <c r="C66" i="1"/>
  <c r="B66" i="1"/>
  <c r="Y64" i="1"/>
  <c r="X64" i="1"/>
  <c r="W64" i="1"/>
  <c r="V64" i="1"/>
  <c r="R64" i="1"/>
  <c r="Q64" i="1"/>
  <c r="L64" i="1"/>
  <c r="K64" i="1"/>
  <c r="S64" i="1" s="1"/>
  <c r="D64" i="1"/>
  <c r="C64" i="1"/>
  <c r="B64" i="1"/>
  <c r="Y63" i="1"/>
  <c r="X63" i="1"/>
  <c r="W63" i="1"/>
  <c r="V63" i="1"/>
  <c r="R63" i="1"/>
  <c r="Q63" i="1"/>
  <c r="L63" i="1"/>
  <c r="K63" i="1"/>
  <c r="S63" i="1" s="1"/>
  <c r="D63" i="1"/>
  <c r="C63" i="1"/>
  <c r="B63" i="1"/>
  <c r="Y61" i="1"/>
  <c r="X61" i="1"/>
  <c r="W61" i="1"/>
  <c r="V61" i="1"/>
  <c r="R61" i="1"/>
  <c r="Q61" i="1"/>
  <c r="L61" i="1"/>
  <c r="K61" i="1"/>
  <c r="S61" i="1" s="1"/>
  <c r="D61" i="1"/>
  <c r="C61" i="1"/>
  <c r="B61" i="1"/>
  <c r="Y60" i="1"/>
  <c r="X60" i="1"/>
  <c r="W60" i="1"/>
  <c r="V60" i="1"/>
  <c r="R60" i="1"/>
  <c r="Q60" i="1"/>
  <c r="L60" i="1"/>
  <c r="K60" i="1"/>
  <c r="S60" i="1" s="1"/>
  <c r="D60" i="1"/>
  <c r="C60" i="1"/>
  <c r="B60" i="1"/>
  <c r="Y58" i="1"/>
  <c r="X58" i="1"/>
  <c r="W58" i="1"/>
  <c r="V58" i="1"/>
  <c r="R58" i="1"/>
  <c r="Q58" i="1"/>
  <c r="L58" i="1"/>
  <c r="K58" i="1"/>
  <c r="S58" i="1" s="1"/>
  <c r="D58" i="1"/>
  <c r="C58" i="1"/>
  <c r="B58" i="1"/>
  <c r="Y57" i="1"/>
  <c r="X57" i="1"/>
  <c r="W57" i="1"/>
  <c r="V57" i="1"/>
  <c r="R57" i="1"/>
  <c r="Q57" i="1"/>
  <c r="L57" i="1"/>
  <c r="K57" i="1"/>
  <c r="S57" i="1" s="1"/>
  <c r="D57" i="1"/>
  <c r="C57" i="1"/>
  <c r="B57" i="1"/>
  <c r="Y55" i="1"/>
  <c r="X55" i="1"/>
  <c r="W55" i="1"/>
  <c r="V55" i="1"/>
  <c r="R55" i="1"/>
  <c r="Q55" i="1"/>
  <c r="L55" i="1"/>
  <c r="K55" i="1"/>
  <c r="S55" i="1" s="1"/>
  <c r="D55" i="1"/>
  <c r="C55" i="1"/>
  <c r="B55" i="1"/>
  <c r="Y54" i="1"/>
  <c r="X54" i="1"/>
  <c r="W54" i="1"/>
  <c r="V54" i="1"/>
  <c r="R54" i="1"/>
  <c r="Q54" i="1"/>
  <c r="L54" i="1"/>
  <c r="K54" i="1"/>
  <c r="S54" i="1" s="1"/>
  <c r="D54" i="1"/>
  <c r="C54" i="1"/>
  <c r="B54" i="1"/>
  <c r="Y53" i="1"/>
  <c r="X53" i="1"/>
  <c r="W53" i="1"/>
  <c r="V53" i="1"/>
  <c r="R53" i="1"/>
  <c r="Q53" i="1"/>
  <c r="L53" i="1"/>
  <c r="K53" i="1"/>
  <c r="S53" i="1" s="1"/>
  <c r="D53" i="1"/>
  <c r="C53" i="1"/>
  <c r="B53" i="1"/>
  <c r="Y52" i="1"/>
  <c r="X52" i="1"/>
  <c r="W52" i="1"/>
  <c r="V52" i="1"/>
  <c r="R52" i="1"/>
  <c r="Q52" i="1"/>
  <c r="L52" i="1"/>
  <c r="K52" i="1"/>
  <c r="S52" i="1" s="1"/>
  <c r="D52" i="1"/>
  <c r="C52" i="1"/>
  <c r="B52" i="1"/>
  <c r="Y51" i="1"/>
  <c r="X51" i="1"/>
  <c r="W51" i="1"/>
  <c r="V51" i="1"/>
  <c r="R51" i="1"/>
  <c r="Q51" i="1"/>
  <c r="L51" i="1"/>
  <c r="K51" i="1"/>
  <c r="S51" i="1" s="1"/>
  <c r="D51" i="1"/>
  <c r="C51" i="1"/>
  <c r="B51" i="1"/>
  <c r="Y50" i="1"/>
  <c r="X50" i="1"/>
  <c r="W50" i="1"/>
  <c r="V50" i="1"/>
  <c r="R50" i="1"/>
  <c r="Q50" i="1"/>
  <c r="L50" i="1"/>
  <c r="K50" i="1"/>
  <c r="S50" i="1" s="1"/>
  <c r="D50" i="1"/>
  <c r="C50" i="1"/>
  <c r="B50" i="1"/>
  <c r="Y49" i="1"/>
  <c r="X49" i="1"/>
  <c r="W49" i="1"/>
  <c r="V49" i="1"/>
  <c r="R49" i="1"/>
  <c r="Q49" i="1"/>
  <c r="L49" i="1"/>
  <c r="K49" i="1"/>
  <c r="S49" i="1" s="1"/>
  <c r="D49" i="1"/>
  <c r="C49" i="1"/>
  <c r="B49" i="1"/>
  <c r="Y48" i="1"/>
  <c r="X48" i="1"/>
  <c r="W48" i="1"/>
  <c r="V48" i="1"/>
  <c r="R48" i="1"/>
  <c r="Q48" i="1"/>
  <c r="L48" i="1"/>
  <c r="K48" i="1"/>
  <c r="S48" i="1" s="1"/>
  <c r="D48" i="1"/>
  <c r="C48" i="1"/>
  <c r="B48" i="1"/>
  <c r="Y47" i="1"/>
  <c r="X47" i="1"/>
  <c r="W47" i="1"/>
  <c r="V47" i="1"/>
  <c r="R47" i="1"/>
  <c r="Q47" i="1"/>
  <c r="L47" i="1"/>
  <c r="K47" i="1"/>
  <c r="S47" i="1" s="1"/>
  <c r="D47" i="1"/>
  <c r="C47" i="1"/>
  <c r="B47" i="1"/>
  <c r="Y45" i="1"/>
  <c r="X45" i="1"/>
  <c r="W45" i="1"/>
  <c r="V45" i="1"/>
  <c r="R45" i="1"/>
  <c r="Q45" i="1"/>
  <c r="L45" i="1"/>
  <c r="K45" i="1"/>
  <c r="S45" i="1" s="1"/>
  <c r="D45" i="1"/>
  <c r="C45" i="1"/>
  <c r="B45" i="1"/>
  <c r="Y44" i="1"/>
  <c r="X44" i="1"/>
  <c r="W44" i="1"/>
  <c r="V44" i="1"/>
  <c r="R44" i="1"/>
  <c r="Q44" i="1"/>
  <c r="L44" i="1"/>
  <c r="K44" i="1"/>
  <c r="S44" i="1" s="1"/>
  <c r="D44" i="1"/>
  <c r="C44" i="1"/>
  <c r="B44" i="1"/>
  <c r="Y43" i="1"/>
  <c r="X43" i="1"/>
  <c r="W43" i="1"/>
  <c r="V43" i="1"/>
  <c r="R43" i="1"/>
  <c r="Q43" i="1"/>
  <c r="L43" i="1"/>
  <c r="K43" i="1"/>
  <c r="S43" i="1" s="1"/>
  <c r="D43" i="1"/>
  <c r="C43" i="1"/>
  <c r="B43" i="1"/>
  <c r="Y41" i="1"/>
  <c r="X41" i="1"/>
  <c r="W41" i="1"/>
  <c r="V41" i="1"/>
  <c r="R41" i="1"/>
  <c r="Q41" i="1"/>
  <c r="L41" i="1"/>
  <c r="K41" i="1"/>
  <c r="S41" i="1" s="1"/>
  <c r="D41" i="1"/>
  <c r="C41" i="1"/>
  <c r="B41" i="1"/>
  <c r="Y40" i="1"/>
  <c r="X40" i="1"/>
  <c r="W40" i="1"/>
  <c r="V40" i="1"/>
  <c r="R40" i="1"/>
  <c r="Q40" i="1"/>
  <c r="L40" i="1"/>
  <c r="K40" i="1"/>
  <c r="S40" i="1" s="1"/>
  <c r="D40" i="1"/>
  <c r="C40" i="1"/>
  <c r="B40" i="1"/>
  <c r="Y39" i="1"/>
  <c r="X39" i="1"/>
  <c r="W39" i="1"/>
  <c r="V39" i="1"/>
  <c r="R39" i="1"/>
  <c r="Q39" i="1"/>
  <c r="L39" i="1"/>
  <c r="K39" i="1"/>
  <c r="S39" i="1" s="1"/>
  <c r="D39" i="1"/>
  <c r="C39" i="1"/>
  <c r="B39" i="1"/>
  <c r="Y37" i="1"/>
  <c r="X37" i="1"/>
  <c r="W37" i="1"/>
  <c r="V37" i="1"/>
  <c r="R37" i="1"/>
  <c r="Q37" i="1"/>
  <c r="L37" i="1"/>
  <c r="K37" i="1"/>
  <c r="S37" i="1" s="1"/>
  <c r="D37" i="1"/>
  <c r="C37" i="1"/>
  <c r="B37" i="1"/>
  <c r="Y36" i="1"/>
  <c r="X36" i="1"/>
  <c r="W36" i="1"/>
  <c r="V36" i="1"/>
  <c r="R36" i="1"/>
  <c r="Q36" i="1"/>
  <c r="L36" i="1"/>
  <c r="K36" i="1"/>
  <c r="S36" i="1" s="1"/>
  <c r="D36" i="1"/>
  <c r="C36" i="1"/>
  <c r="B36" i="1"/>
  <c r="Y35" i="1"/>
  <c r="X35" i="1"/>
  <c r="W35" i="1"/>
  <c r="V35" i="1"/>
  <c r="R35" i="1"/>
  <c r="Q35" i="1"/>
  <c r="L35" i="1"/>
  <c r="K35" i="1"/>
  <c r="S35" i="1" s="1"/>
  <c r="D35" i="1"/>
  <c r="C35" i="1"/>
  <c r="B35" i="1"/>
  <c r="Y34" i="1"/>
  <c r="X34" i="1"/>
  <c r="W34" i="1"/>
  <c r="V34" i="1"/>
  <c r="R34" i="1"/>
  <c r="Q34" i="1"/>
  <c r="L34" i="1"/>
  <c r="K34" i="1"/>
  <c r="S34" i="1" s="1"/>
  <c r="D34" i="1"/>
  <c r="C34" i="1"/>
  <c r="B34" i="1"/>
  <c r="Y33" i="1"/>
  <c r="X33" i="1"/>
  <c r="W33" i="1"/>
  <c r="V33" i="1"/>
  <c r="R33" i="1"/>
  <c r="Q33" i="1"/>
  <c r="L33" i="1"/>
  <c r="K33" i="1"/>
  <c r="S33" i="1" s="1"/>
  <c r="D33" i="1"/>
  <c r="C33" i="1"/>
  <c r="B33" i="1"/>
  <c r="Y32" i="1"/>
  <c r="X32" i="1"/>
  <c r="W32" i="1"/>
  <c r="V32" i="1"/>
  <c r="R32" i="1"/>
  <c r="Q32" i="1"/>
  <c r="L32" i="1"/>
  <c r="K32" i="1"/>
  <c r="S32" i="1" s="1"/>
  <c r="D32" i="1"/>
  <c r="C32" i="1"/>
  <c r="B32" i="1"/>
  <c r="Y31" i="1"/>
  <c r="X31" i="1"/>
  <c r="W31" i="1"/>
  <c r="V31" i="1"/>
  <c r="R31" i="1"/>
  <c r="Q31" i="1"/>
  <c r="L31" i="1"/>
  <c r="K31" i="1"/>
  <c r="S31" i="1" s="1"/>
  <c r="D31" i="1"/>
  <c r="C31" i="1"/>
  <c r="B31" i="1"/>
  <c r="Y30" i="1"/>
  <c r="X30" i="1"/>
  <c r="W30" i="1"/>
  <c r="V30" i="1"/>
  <c r="R30" i="1"/>
  <c r="Q30" i="1"/>
  <c r="L30" i="1"/>
  <c r="K30" i="1"/>
  <c r="S30" i="1" s="1"/>
  <c r="D30" i="1"/>
  <c r="C30" i="1"/>
  <c r="B30" i="1"/>
  <c r="Y29" i="1"/>
  <c r="X29" i="1"/>
  <c r="W29" i="1"/>
  <c r="V29" i="1"/>
  <c r="R29" i="1"/>
  <c r="Q29" i="1"/>
  <c r="L29" i="1"/>
  <c r="K29" i="1"/>
  <c r="S29" i="1" s="1"/>
  <c r="D29" i="1"/>
  <c r="C29" i="1"/>
  <c r="B29" i="1"/>
  <c r="Y27" i="1"/>
  <c r="X27" i="1"/>
  <c r="W27" i="1"/>
  <c r="V27" i="1"/>
  <c r="R27" i="1"/>
  <c r="Q27" i="1"/>
  <c r="L27" i="1"/>
  <c r="K27" i="1"/>
  <c r="S27" i="1" s="1"/>
  <c r="D27" i="1"/>
  <c r="C27" i="1"/>
  <c r="B27" i="1"/>
  <c r="Y26" i="1"/>
  <c r="X26" i="1"/>
  <c r="W26" i="1"/>
  <c r="V26" i="1"/>
  <c r="R26" i="1"/>
  <c r="Q26" i="1"/>
  <c r="L26" i="1"/>
  <c r="K26" i="1"/>
  <c r="S26" i="1" s="1"/>
  <c r="D26" i="1"/>
  <c r="C26" i="1"/>
  <c r="B26" i="1"/>
  <c r="Y25" i="1"/>
  <c r="X25" i="1"/>
  <c r="W25" i="1"/>
  <c r="V25" i="1"/>
  <c r="R25" i="1"/>
  <c r="Q25" i="1"/>
  <c r="L25" i="1"/>
  <c r="K25" i="1"/>
  <c r="S25" i="1" s="1"/>
  <c r="D25" i="1"/>
  <c r="C25" i="1"/>
  <c r="B25" i="1"/>
  <c r="Y23" i="1"/>
  <c r="X23" i="1"/>
  <c r="W23" i="1"/>
  <c r="V23" i="1"/>
  <c r="R23" i="1"/>
  <c r="Q23" i="1"/>
  <c r="L23" i="1"/>
  <c r="K23" i="1"/>
  <c r="S23" i="1" s="1"/>
  <c r="D23" i="1"/>
  <c r="C23" i="1"/>
  <c r="B23" i="1"/>
  <c r="Y22" i="1"/>
  <c r="X22" i="1"/>
  <c r="W22" i="1"/>
  <c r="V22" i="1"/>
  <c r="R22" i="1"/>
  <c r="Q22" i="1"/>
  <c r="L22" i="1"/>
  <c r="K22" i="1"/>
  <c r="S22" i="1" s="1"/>
  <c r="D22" i="1"/>
  <c r="C22" i="1"/>
  <c r="B22" i="1"/>
  <c r="Y21" i="1"/>
  <c r="X21" i="1"/>
  <c r="W21" i="1"/>
  <c r="V21" i="1"/>
  <c r="R21" i="1"/>
  <c r="Q21" i="1"/>
  <c r="L21" i="1"/>
  <c r="K21" i="1"/>
  <c r="S21" i="1" s="1"/>
  <c r="D21" i="1"/>
  <c r="C21" i="1"/>
  <c r="B21" i="1"/>
  <c r="Y20" i="1"/>
  <c r="X20" i="1"/>
  <c r="W20" i="1"/>
  <c r="V20" i="1"/>
  <c r="R20" i="1"/>
  <c r="Q20" i="1"/>
  <c r="L20" i="1"/>
  <c r="K20" i="1"/>
  <c r="S20" i="1" s="1"/>
  <c r="D20" i="1"/>
  <c r="C20" i="1"/>
  <c r="B20" i="1"/>
  <c r="Y18" i="1"/>
  <c r="X18" i="1"/>
  <c r="W18" i="1"/>
  <c r="V18" i="1"/>
  <c r="R18" i="1"/>
  <c r="Q18" i="1"/>
  <c r="L18" i="1"/>
  <c r="K18" i="1"/>
  <c r="S18" i="1" s="1"/>
  <c r="D18" i="1"/>
  <c r="C18" i="1"/>
  <c r="B18" i="1"/>
  <c r="Y16" i="1"/>
  <c r="X16" i="1"/>
  <c r="W16" i="1"/>
  <c r="V16" i="1"/>
  <c r="R16" i="1"/>
  <c r="Q16" i="1"/>
  <c r="L16" i="1"/>
  <c r="K16" i="1"/>
  <c r="S16" i="1" s="1"/>
  <c r="D16" i="1"/>
  <c r="C16" i="1"/>
  <c r="B16" i="1"/>
  <c r="Y15" i="1"/>
  <c r="X15" i="1"/>
  <c r="W15" i="1"/>
  <c r="V15" i="1"/>
  <c r="R15" i="1"/>
  <c r="Q15" i="1"/>
  <c r="L15" i="1"/>
  <c r="K15" i="1"/>
  <c r="S15" i="1" s="1"/>
  <c r="D15" i="1"/>
  <c r="C15" i="1"/>
  <c r="B15" i="1"/>
  <c r="Y14" i="1"/>
  <c r="X14" i="1"/>
  <c r="W14" i="1"/>
  <c r="V14" i="1"/>
  <c r="R14" i="1"/>
  <c r="Q14" i="1"/>
  <c r="L14" i="1"/>
  <c r="K14" i="1"/>
  <c r="T14" i="1" s="1"/>
  <c r="D14" i="1"/>
  <c r="C14" i="1"/>
  <c r="B14" i="1"/>
  <c r="Y13" i="1"/>
  <c r="X13" i="1"/>
  <c r="W13" i="1"/>
  <c r="V13" i="1"/>
  <c r="R13" i="1"/>
  <c r="Q13" i="1"/>
  <c r="L13" i="1"/>
  <c r="K13" i="1"/>
  <c r="T13" i="1" s="1"/>
  <c r="D13" i="1"/>
  <c r="C13" i="1"/>
  <c r="B13" i="1"/>
  <c r="Y12" i="1"/>
  <c r="X12" i="1"/>
  <c r="W12" i="1"/>
  <c r="V12" i="1"/>
  <c r="R12" i="1"/>
  <c r="Q12" i="1"/>
  <c r="L12" i="1"/>
  <c r="K12" i="1"/>
  <c r="T12" i="1" s="1"/>
  <c r="D12" i="1"/>
  <c r="C12" i="1"/>
  <c r="B12" i="1"/>
  <c r="Y10" i="1"/>
  <c r="X10" i="1"/>
  <c r="W10" i="1"/>
  <c r="V10" i="1"/>
  <c r="R10" i="1"/>
  <c r="Q10" i="1"/>
  <c r="L10" i="1"/>
  <c r="K10" i="1"/>
  <c r="T10" i="1" s="1"/>
  <c r="D10" i="1"/>
  <c r="C10" i="1"/>
  <c r="B10" i="1"/>
  <c r="Y9" i="1"/>
  <c r="X9" i="1"/>
  <c r="W9" i="1"/>
  <c r="V9" i="1"/>
  <c r="R9" i="1"/>
  <c r="Q9" i="1"/>
  <c r="L9" i="1"/>
  <c r="K9" i="1"/>
  <c r="T9" i="1" s="1"/>
  <c r="D9" i="1"/>
  <c r="C9" i="1"/>
  <c r="B9" i="1"/>
  <c r="Y8" i="1"/>
  <c r="X8" i="1"/>
  <c r="W8" i="1"/>
  <c r="V8" i="1"/>
  <c r="R8" i="1"/>
  <c r="Q8" i="1"/>
  <c r="L8" i="1"/>
  <c r="K8" i="1"/>
  <c r="T8" i="1" s="1"/>
  <c r="D8" i="1"/>
  <c r="C8" i="1"/>
  <c r="B8" i="1"/>
  <c r="Y7" i="1"/>
  <c r="X7" i="1"/>
  <c r="W7" i="1"/>
  <c r="V7" i="1"/>
  <c r="R7" i="1"/>
  <c r="Q7" i="1"/>
  <c r="L7" i="1"/>
  <c r="K7" i="1"/>
  <c r="T7" i="1" s="1"/>
  <c r="D7" i="1"/>
  <c r="C7" i="1"/>
  <c r="B7" i="1"/>
  <c r="Y6" i="1"/>
  <c r="X6" i="1"/>
  <c r="W6" i="1"/>
  <c r="V6" i="1"/>
  <c r="R6" i="1"/>
  <c r="Q6" i="1"/>
  <c r="L6" i="1"/>
  <c r="K6" i="1"/>
  <c r="S6" i="1" s="1"/>
  <c r="D6" i="1"/>
  <c r="C6" i="1"/>
  <c r="B6" i="1"/>
  <c r="Y4" i="1"/>
  <c r="X4" i="1"/>
  <c r="W4" i="1"/>
  <c r="V4" i="1"/>
  <c r="R4" i="1"/>
  <c r="Q4" i="1"/>
  <c r="L4" i="1"/>
  <c r="K4" i="1"/>
  <c r="S4" i="1" s="1"/>
  <c r="D4" i="1"/>
  <c r="C4" i="1"/>
  <c r="B4" i="1"/>
  <c r="Y2" i="1"/>
  <c r="X2" i="1"/>
  <c r="W2" i="1"/>
  <c r="V2" i="1"/>
  <c r="R2" i="1"/>
  <c r="Q2" i="1"/>
  <c r="L2" i="1"/>
  <c r="K2" i="1"/>
  <c r="T2" i="1" s="1"/>
  <c r="D2" i="1"/>
  <c r="C2" i="1"/>
  <c r="B2" i="1"/>
  <c r="S2" i="1" l="1"/>
  <c r="U2" i="1" s="1"/>
  <c r="T4" i="1"/>
  <c r="U4" i="1" s="1"/>
  <c r="T6" i="1"/>
  <c r="U6" i="1" s="1"/>
  <c r="S8" i="1"/>
  <c r="U8" i="1" s="1"/>
  <c r="S10" i="1"/>
  <c r="U10" i="1" s="1"/>
  <c r="S13" i="1"/>
  <c r="U13" i="1" s="1"/>
  <c r="S7" i="1"/>
  <c r="U7" i="1" s="1"/>
  <c r="S9" i="1"/>
  <c r="U9" i="1" s="1"/>
  <c r="S12" i="1"/>
  <c r="U12" i="1" s="1"/>
  <c r="S14" i="1"/>
  <c r="U14" i="1" s="1"/>
  <c r="T15" i="1"/>
  <c r="U15" i="1" s="1"/>
  <c r="T16" i="1"/>
  <c r="U16" i="1" s="1"/>
  <c r="T18" i="1"/>
  <c r="U18" i="1" s="1"/>
  <c r="T20" i="1"/>
  <c r="U20" i="1" s="1"/>
  <c r="T21" i="1"/>
  <c r="U21" i="1" s="1"/>
  <c r="T22" i="1"/>
  <c r="U22" i="1" s="1"/>
  <c r="T23" i="1"/>
  <c r="U23" i="1" s="1"/>
  <c r="T25" i="1"/>
  <c r="U25" i="1" s="1"/>
  <c r="T26" i="1"/>
  <c r="U26" i="1" s="1"/>
  <c r="T27" i="1"/>
  <c r="U27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9" i="1"/>
  <c r="U39" i="1" s="1"/>
  <c r="T40" i="1"/>
  <c r="U40" i="1" s="1"/>
  <c r="T41" i="1"/>
  <c r="U41" i="1" s="1"/>
  <c r="T43" i="1"/>
  <c r="U43" i="1" s="1"/>
  <c r="T44" i="1"/>
  <c r="U44" i="1" s="1"/>
  <c r="T45" i="1"/>
  <c r="U45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7" i="1"/>
  <c r="U57" i="1" s="1"/>
  <c r="T58" i="1"/>
  <c r="U58" i="1" s="1"/>
  <c r="T60" i="1"/>
  <c r="U60" i="1" s="1"/>
  <c r="T61" i="1"/>
  <c r="U61" i="1" s="1"/>
  <c r="T63" i="1"/>
  <c r="U63" i="1" s="1"/>
  <c r="T64" i="1"/>
  <c r="U64" i="1" s="1"/>
  <c r="T66" i="1"/>
  <c r="U66" i="1" s="1"/>
  <c r="T68" i="1"/>
  <c r="U68" i="1" s="1"/>
</calcChain>
</file>

<file path=xl/sharedStrings.xml><?xml version="1.0" encoding="utf-8"?>
<sst xmlns="http://schemas.openxmlformats.org/spreadsheetml/2006/main" count="25" uniqueCount="24">
  <si>
    <t>FINISH
ORDER</t>
  </si>
  <si>
    <t>Category</t>
  </si>
  <si>
    <t>START
TIME</t>
  </si>
  <si>
    <t>START
SPLIT</t>
  </si>
  <si>
    <t>SPLIT
No.</t>
  </si>
  <si>
    <t>Bib #</t>
  </si>
  <si>
    <t>SPLIT
HR</t>
  </si>
  <si>
    <t>SPLIT
MIN</t>
  </si>
  <si>
    <t>SPLIT
SEC</t>
  </si>
  <si>
    <t>SPLIT
100ths</t>
  </si>
  <si>
    <t>SPLIT
hh:mm:ss</t>
  </si>
  <si>
    <t>FINISH
HR</t>
  </si>
  <si>
    <t>FINISH
MIN</t>
  </si>
  <si>
    <t>FINISH
SEC</t>
  </si>
  <si>
    <t>FINISH
100ths</t>
  </si>
  <si>
    <t>FINISH
hh:mm:ss</t>
  </si>
  <si>
    <t>100ths</t>
  </si>
  <si>
    <t>DELTA
hh:mm:ss</t>
  </si>
  <si>
    <t>DELTA
100ths</t>
  </si>
  <si>
    <t>RACE TIME</t>
  </si>
  <si>
    <t xml:space="preserve">Last </t>
  </si>
  <si>
    <t>First</t>
  </si>
  <si>
    <t>License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</si>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</sst>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1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1" fontId="2" fillId="3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left"/>
    </xf>
    <xf numFmtId="0" fontId="0" fillId="5" borderId="1" xfId="0" applyFill="1" applyBorder="1"/>
    <xf numFmtId="0" fontId="0" fillId="3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SCNCA%20Team%20TT%20Championship%20Results%20-%20Savi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tart List"/>
      <sheetName val="Results Calculator"/>
    </sheetNames>
    <sheetDataSet>
      <sheetData sheetId="0"/>
      <sheetData sheetId="1">
        <row r="2">
          <cell r="A2">
            <v>1</v>
          </cell>
          <cell r="B2">
            <v>0.31319444444444444</v>
          </cell>
          <cell r="C2" t="str">
            <v>Peters</v>
          </cell>
          <cell r="D2" t="str">
            <v>Keith</v>
          </cell>
          <cell r="E2">
            <v>27851</v>
          </cell>
          <cell r="F2" t="str">
            <v>Canyon Velo</v>
          </cell>
          <cell r="G2" t="str">
            <v>2-Men 120+</v>
          </cell>
          <cell r="H2">
            <v>6.9444444444444198E-4</v>
          </cell>
          <cell r="J2" t="str">
            <v>Burris</v>
          </cell>
        </row>
        <row r="3">
          <cell r="A3">
            <v>1</v>
          </cell>
          <cell r="B3">
            <v>0.31319444444444444</v>
          </cell>
          <cell r="C3" t="str">
            <v>Burris</v>
          </cell>
          <cell r="D3" t="str">
            <v>Bob</v>
          </cell>
          <cell r="E3">
            <v>296478</v>
          </cell>
          <cell r="G3" t="str">
            <v>2-Men 120+</v>
          </cell>
          <cell r="H3">
            <v>6.9444444444444198E-4</v>
          </cell>
        </row>
        <row r="4">
          <cell r="A4">
            <v>2</v>
          </cell>
          <cell r="B4">
            <v>0.31388888888888888</v>
          </cell>
          <cell r="C4" t="str">
            <v>Swietlik</v>
          </cell>
          <cell r="D4" t="str">
            <v>Daniel</v>
          </cell>
          <cell r="E4">
            <v>60602</v>
          </cell>
          <cell r="G4" t="str">
            <v>2-Men 110+</v>
          </cell>
          <cell r="H4">
            <v>1.388888888888884E-3</v>
          </cell>
          <cell r="J4" t="str">
            <v>Packer</v>
          </cell>
        </row>
        <row r="5">
          <cell r="A5">
            <v>2</v>
          </cell>
          <cell r="B5">
            <v>0.31388888888888888</v>
          </cell>
          <cell r="C5" t="str">
            <v>Packer</v>
          </cell>
          <cell r="D5" t="str">
            <v>Yehuda</v>
          </cell>
          <cell r="E5">
            <v>130228</v>
          </cell>
          <cell r="G5" t="str">
            <v>2-Men 110+</v>
          </cell>
          <cell r="H5">
            <v>1.388888888888884E-3</v>
          </cell>
        </row>
        <row r="6">
          <cell r="A6">
            <v>3</v>
          </cell>
          <cell r="B6">
            <v>0.31458333333333333</v>
          </cell>
          <cell r="C6" t="str">
            <v>DePriester</v>
          </cell>
          <cell r="D6" t="str">
            <v>Bruce</v>
          </cell>
          <cell r="E6">
            <v>259387</v>
          </cell>
          <cell r="F6" t="str">
            <v>Team Velosport - Rokform</v>
          </cell>
          <cell r="G6" t="str">
            <v>2-Men 110+</v>
          </cell>
          <cell r="H6">
            <v>2.0833333333333259E-3</v>
          </cell>
          <cell r="J6" t="str">
            <v>Kohn</v>
          </cell>
        </row>
        <row r="7">
          <cell r="A7">
            <v>3</v>
          </cell>
          <cell r="B7">
            <v>0.31458333333333333</v>
          </cell>
          <cell r="C7" t="str">
            <v>Kohn</v>
          </cell>
          <cell r="D7" t="str">
            <v>Mike</v>
          </cell>
          <cell r="E7">
            <v>249748</v>
          </cell>
          <cell r="G7" t="str">
            <v>2-Men 110+</v>
          </cell>
          <cell r="H7">
            <v>2.0833333333333259E-3</v>
          </cell>
        </row>
        <row r="8">
          <cell r="A8">
            <v>4</v>
          </cell>
          <cell r="B8">
            <v>0.31527777777777777</v>
          </cell>
          <cell r="C8" t="str">
            <v>Bickel</v>
          </cell>
          <cell r="D8" t="str">
            <v>Kurt</v>
          </cell>
          <cell r="E8">
            <v>219611</v>
          </cell>
          <cell r="F8" t="str">
            <v>UC Cyclery</v>
          </cell>
          <cell r="G8" t="str">
            <v>2-Men 90+</v>
          </cell>
          <cell r="H8">
            <v>2.7777777777777679E-3</v>
          </cell>
          <cell r="J8" t="str">
            <v>Hall</v>
          </cell>
        </row>
        <row r="9">
          <cell r="A9">
            <v>4</v>
          </cell>
          <cell r="B9">
            <v>0.31527777777777777</v>
          </cell>
          <cell r="C9" t="str">
            <v>Hall</v>
          </cell>
          <cell r="D9" t="str">
            <v>Marvin</v>
          </cell>
          <cell r="E9">
            <v>328996</v>
          </cell>
          <cell r="G9" t="str">
            <v>2-Men 90+</v>
          </cell>
          <cell r="H9">
            <v>2.7777777777777679E-3</v>
          </cell>
        </row>
        <row r="10">
          <cell r="A10">
            <v>5</v>
          </cell>
          <cell r="B10">
            <v>0.31597222222222221</v>
          </cell>
          <cell r="C10" t="str">
            <v>Buches</v>
          </cell>
          <cell r="D10" t="str">
            <v>David</v>
          </cell>
          <cell r="E10">
            <v>85240</v>
          </cell>
          <cell r="F10" t="str">
            <v>BGM Sports</v>
          </cell>
          <cell r="G10" t="str">
            <v>2-Men 90+</v>
          </cell>
          <cell r="H10">
            <v>3.4722222222222099E-3</v>
          </cell>
          <cell r="J10" t="str">
            <v>Goldberg</v>
          </cell>
        </row>
        <row r="11">
          <cell r="A11">
            <v>5</v>
          </cell>
          <cell r="B11">
            <v>0.31597222222222221</v>
          </cell>
          <cell r="C11" t="str">
            <v>Goldberg</v>
          </cell>
          <cell r="D11" t="str">
            <v>Neil</v>
          </cell>
          <cell r="E11">
            <v>199538</v>
          </cell>
          <cell r="G11" t="str">
            <v>2-Men 90+</v>
          </cell>
          <cell r="H11">
            <v>3.4722222222222099E-3</v>
          </cell>
        </row>
        <row r="12">
          <cell r="A12">
            <v>6</v>
          </cell>
          <cell r="B12">
            <v>0.31666666666666665</v>
          </cell>
          <cell r="C12" t="str">
            <v>McLaughlin</v>
          </cell>
          <cell r="D12" t="str">
            <v>Matt</v>
          </cell>
          <cell r="E12">
            <v>362027</v>
          </cell>
          <cell r="F12" t="str">
            <v>BATT</v>
          </cell>
          <cell r="G12" t="str">
            <v>2-Men 90+</v>
          </cell>
          <cell r="H12">
            <v>4.1666666666666519E-3</v>
          </cell>
          <cell r="J12" t="str">
            <v>Wayne</v>
          </cell>
        </row>
        <row r="13">
          <cell r="A13">
            <v>6</v>
          </cell>
          <cell r="B13">
            <v>0.31666666666666665</v>
          </cell>
          <cell r="C13" t="str">
            <v>Wayne</v>
          </cell>
          <cell r="D13" t="str">
            <v>Billy</v>
          </cell>
          <cell r="E13">
            <v>257050</v>
          </cell>
          <cell r="G13" t="str">
            <v>2-Men 90+</v>
          </cell>
          <cell r="H13">
            <v>4.1666666666666519E-3</v>
          </cell>
        </row>
        <row r="14">
          <cell r="A14">
            <v>7</v>
          </cell>
          <cell r="B14">
            <v>0.31736111111111115</v>
          </cell>
          <cell r="C14" t="str">
            <v>Shapley</v>
          </cell>
          <cell r="D14" t="str">
            <v>Russell</v>
          </cell>
          <cell r="E14">
            <v>207867</v>
          </cell>
          <cell r="F14" t="str">
            <v>Simple Green</v>
          </cell>
          <cell r="G14" t="str">
            <v>2-Men 90+</v>
          </cell>
          <cell r="H14">
            <v>4.8611111111111494E-3</v>
          </cell>
          <cell r="J14" t="str">
            <v>Gielish</v>
          </cell>
        </row>
        <row r="15">
          <cell r="A15">
            <v>7</v>
          </cell>
          <cell r="B15">
            <v>0.31736111111111115</v>
          </cell>
          <cell r="C15" t="str">
            <v>Gielish</v>
          </cell>
          <cell r="D15" t="str">
            <v>Troy</v>
          </cell>
          <cell r="E15">
            <v>285895</v>
          </cell>
          <cell r="G15" t="str">
            <v>2-Men 90+</v>
          </cell>
          <cell r="H15">
            <v>4.8611111111111494E-3</v>
          </cell>
        </row>
        <row r="16">
          <cell r="A16">
            <v>8</v>
          </cell>
          <cell r="B16">
            <v>0.31805555555555554</v>
          </cell>
          <cell r="C16" t="str">
            <v>Wren</v>
          </cell>
          <cell r="D16" t="str">
            <v>Paul</v>
          </cell>
          <cell r="E16">
            <v>109074</v>
          </cell>
          <cell r="F16" t="str">
            <v>Polli Volece</v>
          </cell>
          <cell r="G16" t="str">
            <v>2-Men 90+</v>
          </cell>
          <cell r="H16">
            <v>5.5555555555555358E-3</v>
          </cell>
          <cell r="J16" t="str">
            <v>Buchanan</v>
          </cell>
        </row>
        <row r="17">
          <cell r="A17">
            <v>8</v>
          </cell>
          <cell r="B17">
            <v>0.31805555555555554</v>
          </cell>
          <cell r="C17" t="str">
            <v>Buchanan</v>
          </cell>
          <cell r="D17" t="str">
            <v>Joseph</v>
          </cell>
          <cell r="E17">
            <v>53911</v>
          </cell>
          <cell r="G17" t="str">
            <v>2-Men 90+</v>
          </cell>
          <cell r="H17">
            <v>5.5555555555555358E-3</v>
          </cell>
        </row>
        <row r="18">
          <cell r="A18">
            <v>9</v>
          </cell>
          <cell r="B18">
            <v>0.31874999999999998</v>
          </cell>
          <cell r="C18" t="str">
            <v>Moston</v>
          </cell>
          <cell r="D18" t="str">
            <v>Chad</v>
          </cell>
          <cell r="E18">
            <v>367394</v>
          </cell>
          <cell r="F18" t="str">
            <v>Michelob/Simple Green</v>
          </cell>
          <cell r="G18" t="str">
            <v>2-Men 70+</v>
          </cell>
          <cell r="H18">
            <v>6.2499999999999778E-3</v>
          </cell>
          <cell r="J18" t="str">
            <v>Tuttle</v>
          </cell>
        </row>
        <row r="19">
          <cell r="A19">
            <v>9</v>
          </cell>
          <cell r="B19">
            <v>0.31874999999999998</v>
          </cell>
          <cell r="C19" t="str">
            <v>Tuttle</v>
          </cell>
          <cell r="D19" t="str">
            <v>Jeffrey</v>
          </cell>
          <cell r="E19">
            <v>304743</v>
          </cell>
          <cell r="G19" t="str">
            <v>2-Men 70+</v>
          </cell>
          <cell r="H19">
            <v>6.2499999999999778E-3</v>
          </cell>
        </row>
        <row r="20">
          <cell r="A20">
            <v>10</v>
          </cell>
          <cell r="B20">
            <v>0.31944444444444448</v>
          </cell>
          <cell r="C20" t="str">
            <v>Herrera</v>
          </cell>
          <cell r="D20" t="str">
            <v>Rene</v>
          </cell>
          <cell r="E20">
            <v>15964</v>
          </cell>
          <cell r="F20" t="str">
            <v>Team Burbank</v>
          </cell>
          <cell r="G20" t="str">
            <v>2-Men 70+</v>
          </cell>
          <cell r="H20">
            <v>6.9444444444444753E-3</v>
          </cell>
          <cell r="J20" t="str">
            <v>Gevorgian</v>
          </cell>
        </row>
        <row r="21">
          <cell r="A21">
            <v>10</v>
          </cell>
          <cell r="B21">
            <v>0.31944444444444448</v>
          </cell>
          <cell r="C21" t="str">
            <v>Gevorgian</v>
          </cell>
          <cell r="D21" t="str">
            <v>Khachik</v>
          </cell>
          <cell r="E21">
            <v>280285</v>
          </cell>
          <cell r="G21" t="str">
            <v>2-Men 70+</v>
          </cell>
          <cell r="H21">
            <v>6.9444444444444753E-3</v>
          </cell>
        </row>
        <row r="22">
          <cell r="A22">
            <v>11</v>
          </cell>
          <cell r="B22">
            <v>0.32013888888888892</v>
          </cell>
          <cell r="C22" t="str">
            <v>Schniderman</v>
          </cell>
          <cell r="D22" t="str">
            <v>Justin</v>
          </cell>
          <cell r="E22">
            <v>40300</v>
          </cell>
          <cell r="F22" t="str">
            <v>Serious Cycling</v>
          </cell>
          <cell r="G22" t="str">
            <v>2-Men 70+</v>
          </cell>
          <cell r="H22">
            <v>7.6388888888889173E-3</v>
          </cell>
          <cell r="J22" t="str">
            <v>Korbel</v>
          </cell>
        </row>
        <row r="23">
          <cell r="A23">
            <v>11</v>
          </cell>
          <cell r="B23">
            <v>0.32013888888888892</v>
          </cell>
          <cell r="C23" t="str">
            <v>Korbel</v>
          </cell>
          <cell r="D23" t="str">
            <v>Kenneth</v>
          </cell>
          <cell r="E23">
            <v>278244</v>
          </cell>
          <cell r="G23" t="str">
            <v>2-Men 70+</v>
          </cell>
          <cell r="H23">
            <v>7.6388888888889173E-3</v>
          </cell>
        </row>
        <row r="24">
          <cell r="A24">
            <v>12</v>
          </cell>
          <cell r="B24">
            <v>0.32083333333333336</v>
          </cell>
          <cell r="C24" t="str">
            <v>Wierzchucki</v>
          </cell>
          <cell r="D24" t="str">
            <v>Bryan</v>
          </cell>
          <cell r="E24">
            <v>282943</v>
          </cell>
          <cell r="F24" t="str">
            <v>SC Velo</v>
          </cell>
          <cell r="G24" t="str">
            <v>2-Men 70+</v>
          </cell>
          <cell r="H24">
            <v>8.3333333333333592E-3</v>
          </cell>
          <cell r="J24" t="str">
            <v>McCluney</v>
          </cell>
        </row>
        <row r="25">
          <cell r="A25">
            <v>12</v>
          </cell>
          <cell r="B25">
            <v>0.32083333333333336</v>
          </cell>
          <cell r="C25" t="str">
            <v>McCluney</v>
          </cell>
          <cell r="D25" t="str">
            <v>Mike</v>
          </cell>
          <cell r="G25" t="str">
            <v>2-Men 70+</v>
          </cell>
          <cell r="H25">
            <v>8.3333333333333592E-3</v>
          </cell>
        </row>
        <row r="26">
          <cell r="A26">
            <v>13</v>
          </cell>
          <cell r="B26">
            <v>0.3215277777777778</v>
          </cell>
          <cell r="C26" t="str">
            <v>Wimberly</v>
          </cell>
          <cell r="D26" t="str">
            <v>James</v>
          </cell>
          <cell r="E26">
            <v>159037</v>
          </cell>
          <cell r="F26" t="str">
            <v>UC Cyclery</v>
          </cell>
          <cell r="G26" t="str">
            <v>2-Men 70+</v>
          </cell>
          <cell r="H26">
            <v>9.0277777777778012E-3</v>
          </cell>
          <cell r="J26" t="str">
            <v>Fenton</v>
          </cell>
        </row>
        <row r="27">
          <cell r="A27">
            <v>13</v>
          </cell>
          <cell r="B27">
            <v>0.3215277777777778</v>
          </cell>
          <cell r="C27" t="str">
            <v>Fenton</v>
          </cell>
          <cell r="D27" t="str">
            <v>Greg</v>
          </cell>
          <cell r="E27">
            <v>11447</v>
          </cell>
          <cell r="G27" t="str">
            <v>2-Men 70+</v>
          </cell>
          <cell r="H27">
            <v>9.0277777777778012E-3</v>
          </cell>
        </row>
        <row r="28">
          <cell r="A28">
            <v>14</v>
          </cell>
          <cell r="B28">
            <v>0.32222222222222224</v>
          </cell>
          <cell r="C28" t="str">
            <v>Zinniker</v>
          </cell>
          <cell r="D28" t="str">
            <v>Alan</v>
          </cell>
          <cell r="E28">
            <v>200876</v>
          </cell>
          <cell r="F28" t="str">
            <v>Ritte Fut</v>
          </cell>
          <cell r="G28" t="str">
            <v>2-Men Open</v>
          </cell>
          <cell r="H28">
            <v>9.7222222222222432E-3</v>
          </cell>
          <cell r="J28" t="str">
            <v>Nelson</v>
          </cell>
        </row>
        <row r="29">
          <cell r="A29">
            <v>14</v>
          </cell>
          <cell r="B29">
            <v>0.32222222222222224</v>
          </cell>
          <cell r="C29" t="str">
            <v>Nelson</v>
          </cell>
          <cell r="D29" t="str">
            <v>Eric</v>
          </cell>
          <cell r="E29">
            <v>232855</v>
          </cell>
          <cell r="G29" t="str">
            <v>2-Men Open</v>
          </cell>
          <cell r="H29">
            <v>9.7222222222222432E-3</v>
          </cell>
        </row>
        <row r="30">
          <cell r="A30">
            <v>15</v>
          </cell>
          <cell r="B30">
            <v>0.32291666666666669</v>
          </cell>
          <cell r="C30" t="str">
            <v>Siegel</v>
          </cell>
          <cell r="D30" t="str">
            <v>Rebecca</v>
          </cell>
          <cell r="E30">
            <v>285569</v>
          </cell>
          <cell r="F30" t="str">
            <v>SC Velo</v>
          </cell>
          <cell r="G30" t="str">
            <v>2-Women Open</v>
          </cell>
          <cell r="H30">
            <v>1.0416666666666685E-2</v>
          </cell>
          <cell r="J30" t="str">
            <v>Breck</v>
          </cell>
        </row>
        <row r="31">
          <cell r="A31">
            <v>15</v>
          </cell>
          <cell r="B31">
            <v>0.32291666666666669</v>
          </cell>
          <cell r="C31" t="str">
            <v>Breck</v>
          </cell>
          <cell r="D31" t="str">
            <v>Holly</v>
          </cell>
          <cell r="E31">
            <v>317802</v>
          </cell>
          <cell r="G31" t="str">
            <v>2-Women Open</v>
          </cell>
          <cell r="H31">
            <v>1.0416666666666685E-2</v>
          </cell>
        </row>
        <row r="32">
          <cell r="A32">
            <v>16</v>
          </cell>
          <cell r="B32">
            <v>0.32361111111111113</v>
          </cell>
          <cell r="C32" t="str">
            <v>Clemence</v>
          </cell>
          <cell r="D32" t="str">
            <v>Ruth</v>
          </cell>
          <cell r="E32">
            <v>7113</v>
          </cell>
          <cell r="F32" t="str">
            <v>San Juan VW SoCal</v>
          </cell>
          <cell r="G32" t="str">
            <v>2-Women Open</v>
          </cell>
          <cell r="H32">
            <v>1.1111111111111127E-2</v>
          </cell>
          <cell r="J32" t="str">
            <v>Hunter</v>
          </cell>
        </row>
        <row r="33">
          <cell r="A33">
            <v>16</v>
          </cell>
          <cell r="B33">
            <v>0.32361111111111113</v>
          </cell>
          <cell r="C33" t="str">
            <v>Hunter</v>
          </cell>
          <cell r="D33" t="str">
            <v>Dolly</v>
          </cell>
          <cell r="E33">
            <v>106149</v>
          </cell>
          <cell r="G33" t="str">
            <v>2-Women Open</v>
          </cell>
          <cell r="H33">
            <v>1.1111111111111127E-2</v>
          </cell>
        </row>
        <row r="34">
          <cell r="A34">
            <v>17</v>
          </cell>
          <cell r="B34">
            <v>0.32430555555555557</v>
          </cell>
          <cell r="C34" t="str">
            <v>Rodarti</v>
          </cell>
          <cell r="D34" t="str">
            <v>Leah</v>
          </cell>
          <cell r="E34">
            <v>47873</v>
          </cell>
          <cell r="F34" t="str">
            <v>Capo VW Webcor SOC</v>
          </cell>
          <cell r="G34" t="str">
            <v>2-Women Open</v>
          </cell>
          <cell r="H34">
            <v>1.1805555555555569E-2</v>
          </cell>
          <cell r="J34" t="str">
            <v>Fenton</v>
          </cell>
        </row>
        <row r="35">
          <cell r="A35">
            <v>17</v>
          </cell>
          <cell r="B35">
            <v>0.32430555555555557</v>
          </cell>
          <cell r="C35" t="str">
            <v>Fenton</v>
          </cell>
          <cell r="D35" t="str">
            <v>Cindy</v>
          </cell>
          <cell r="E35">
            <v>379132</v>
          </cell>
          <cell r="G35" t="str">
            <v>2-Women Open</v>
          </cell>
          <cell r="H35">
            <v>1.1805555555555569E-2</v>
          </cell>
        </row>
        <row r="36">
          <cell r="A36">
            <v>18</v>
          </cell>
          <cell r="B36">
            <v>0.32500000000000001</v>
          </cell>
          <cell r="C36" t="str">
            <v>Howard</v>
          </cell>
          <cell r="D36" t="str">
            <v>Crystal</v>
          </cell>
          <cell r="E36">
            <v>128775</v>
          </cell>
          <cell r="F36" t="str">
            <v>Sky Flash</v>
          </cell>
          <cell r="G36" t="str">
            <v>2-Women Open</v>
          </cell>
          <cell r="H36">
            <v>1.2500000000000011E-2</v>
          </cell>
          <cell r="J36" t="str">
            <v>Ortiz</v>
          </cell>
        </row>
        <row r="37">
          <cell r="A37">
            <v>18</v>
          </cell>
          <cell r="B37">
            <v>0.32500000000000001</v>
          </cell>
          <cell r="C37" t="str">
            <v>Ortiz</v>
          </cell>
          <cell r="D37" t="str">
            <v>Patricia</v>
          </cell>
          <cell r="E37">
            <v>305714</v>
          </cell>
          <cell r="G37" t="str">
            <v>2-Women Open</v>
          </cell>
          <cell r="H37">
            <v>1.2500000000000011E-2</v>
          </cell>
        </row>
        <row r="38">
          <cell r="A38">
            <v>19</v>
          </cell>
          <cell r="B38">
            <v>0.327777777777778</v>
          </cell>
          <cell r="C38" t="str">
            <v>Enriquez</v>
          </cell>
          <cell r="D38" t="str">
            <v>Jennie</v>
          </cell>
          <cell r="E38">
            <v>306211</v>
          </cell>
          <cell r="F38" t="str">
            <v>South Bay Wheelmen</v>
          </cell>
          <cell r="G38" t="str">
            <v>4-Women 220+</v>
          </cell>
          <cell r="H38">
            <v>1.5277777777778001E-2</v>
          </cell>
          <cell r="J38" t="str">
            <v>Nichols, Steele, Longo</v>
          </cell>
        </row>
        <row r="39">
          <cell r="A39">
            <v>19</v>
          </cell>
          <cell r="B39">
            <v>0.327777777777778</v>
          </cell>
          <cell r="C39" t="str">
            <v>Nichols</v>
          </cell>
          <cell r="D39" t="str">
            <v>Kealoha</v>
          </cell>
          <cell r="E39">
            <v>272874</v>
          </cell>
          <cell r="G39" t="str">
            <v>4-Women 220+</v>
          </cell>
          <cell r="H39">
            <v>1.5277777777778001E-2</v>
          </cell>
        </row>
        <row r="40">
          <cell r="A40">
            <v>19</v>
          </cell>
          <cell r="B40">
            <v>0.327777777777778</v>
          </cell>
          <cell r="C40" t="str">
            <v>Steele</v>
          </cell>
          <cell r="D40" t="str">
            <v>Teresa</v>
          </cell>
          <cell r="E40">
            <v>259544</v>
          </cell>
          <cell r="G40" t="str">
            <v>4-Women 220+</v>
          </cell>
          <cell r="H40">
            <v>1.5277777777778001E-2</v>
          </cell>
        </row>
        <row r="41">
          <cell r="A41">
            <v>19</v>
          </cell>
          <cell r="B41">
            <v>0.327777777777778</v>
          </cell>
          <cell r="C41" t="str">
            <v>Longo</v>
          </cell>
          <cell r="D41" t="str">
            <v>Randy</v>
          </cell>
          <cell r="E41">
            <v>308939</v>
          </cell>
          <cell r="G41" t="str">
            <v>4-Women 220+</v>
          </cell>
          <cell r="H41">
            <v>1.5277777777778001E-2</v>
          </cell>
        </row>
        <row r="42">
          <cell r="A42">
            <v>20</v>
          </cell>
          <cell r="B42">
            <v>0.32916666666666666</v>
          </cell>
          <cell r="C42" t="str">
            <v>McLaughlin</v>
          </cell>
          <cell r="D42" t="str">
            <v>Kelly</v>
          </cell>
          <cell r="E42">
            <v>365429</v>
          </cell>
          <cell r="F42" t="str">
            <v>b4t9</v>
          </cell>
          <cell r="G42" t="str">
            <v>4-Women 180+</v>
          </cell>
          <cell r="H42">
            <v>1.6666666666666663E-2</v>
          </cell>
          <cell r="J42" t="str">
            <v>Gass, Sweetland, Hawes</v>
          </cell>
        </row>
        <row r="43">
          <cell r="A43">
            <v>20</v>
          </cell>
          <cell r="B43">
            <v>0.32916666666666666</v>
          </cell>
          <cell r="C43" t="str">
            <v>Gass</v>
          </cell>
          <cell r="D43" t="str">
            <v>Jill</v>
          </cell>
          <cell r="E43">
            <v>12917</v>
          </cell>
          <cell r="G43" t="str">
            <v>4-Women 180+</v>
          </cell>
          <cell r="H43">
            <v>1.6666666666666663E-2</v>
          </cell>
        </row>
        <row r="44">
          <cell r="A44">
            <v>20</v>
          </cell>
          <cell r="B44">
            <v>0.32916666666666666</v>
          </cell>
          <cell r="C44" t="str">
            <v>Sweetland</v>
          </cell>
          <cell r="D44" t="str">
            <v>Nicole</v>
          </cell>
          <cell r="E44">
            <v>262951</v>
          </cell>
          <cell r="G44" t="str">
            <v>4-Women 180+</v>
          </cell>
          <cell r="H44">
            <v>1.6666666666666663E-2</v>
          </cell>
        </row>
        <row r="45">
          <cell r="A45">
            <v>20</v>
          </cell>
          <cell r="B45">
            <v>0.32916666666666666</v>
          </cell>
          <cell r="C45" t="str">
            <v>Hawes</v>
          </cell>
          <cell r="D45" t="str">
            <v>Elizabeth</v>
          </cell>
          <cell r="E45">
            <v>405316</v>
          </cell>
          <cell r="G45" t="str">
            <v>4-Women 180+</v>
          </cell>
          <cell r="H45">
            <v>1.6666666666666663E-2</v>
          </cell>
        </row>
        <row r="46">
          <cell r="A46">
            <v>21</v>
          </cell>
          <cell r="B46">
            <v>0.33055555555555599</v>
          </cell>
          <cell r="C46" t="str">
            <v>Canter</v>
          </cell>
          <cell r="D46" t="str">
            <v>Tanja</v>
          </cell>
          <cell r="E46">
            <v>376167</v>
          </cell>
          <cell r="F46" t="str">
            <v>Drafting Tri Divas</v>
          </cell>
          <cell r="G46" t="str">
            <v>4-Women 180+</v>
          </cell>
          <cell r="H46">
            <v>1.8055555555555991E-2</v>
          </cell>
          <cell r="J46" t="str">
            <v>Baran, Giardina, Asaro</v>
          </cell>
        </row>
        <row r="47">
          <cell r="A47">
            <v>21</v>
          </cell>
          <cell r="B47">
            <v>0.33055555555555599</v>
          </cell>
          <cell r="C47" t="str">
            <v>Baran</v>
          </cell>
          <cell r="D47" t="str">
            <v>Maureen</v>
          </cell>
          <cell r="E47">
            <v>262081</v>
          </cell>
          <cell r="G47" t="str">
            <v>4-Women 180+</v>
          </cell>
          <cell r="H47">
            <v>1.8055555555555991E-2</v>
          </cell>
          <cell r="I47" t="str">
            <v>Verify Local Address</v>
          </cell>
        </row>
        <row r="48">
          <cell r="A48">
            <v>21</v>
          </cell>
          <cell r="B48">
            <v>0.33055555555555599</v>
          </cell>
          <cell r="C48" t="str">
            <v>Giardina</v>
          </cell>
          <cell r="D48" t="str">
            <v>Jody</v>
          </cell>
          <cell r="E48">
            <v>323760</v>
          </cell>
          <cell r="G48" t="str">
            <v>4-Women 180+</v>
          </cell>
          <cell r="H48">
            <v>1.8055555555555991E-2</v>
          </cell>
        </row>
        <row r="49">
          <cell r="A49">
            <v>21</v>
          </cell>
          <cell r="B49">
            <v>0.33055555555555599</v>
          </cell>
          <cell r="C49" t="str">
            <v>Asaro</v>
          </cell>
          <cell r="D49" t="str">
            <v>Chelsea</v>
          </cell>
          <cell r="E49">
            <v>399871</v>
          </cell>
          <cell r="G49" t="str">
            <v>4-Women 180+</v>
          </cell>
          <cell r="H49">
            <v>1.8055555555555991E-2</v>
          </cell>
        </row>
        <row r="50">
          <cell r="A50">
            <v>22</v>
          </cell>
          <cell r="B50">
            <v>0.33194444444444399</v>
          </cell>
          <cell r="C50" t="str">
            <v>Schindler</v>
          </cell>
          <cell r="D50" t="str">
            <v>Trudi</v>
          </cell>
          <cell r="E50">
            <v>267658</v>
          </cell>
          <cell r="F50" t="str">
            <v>La Grange</v>
          </cell>
          <cell r="G50" t="str">
            <v>4-Women 140+</v>
          </cell>
          <cell r="H50">
            <v>1.9444444444443987E-2</v>
          </cell>
          <cell r="J50" t="str">
            <v>Wimberly, Sweeney, Meyers</v>
          </cell>
        </row>
        <row r="51">
          <cell r="A51">
            <v>22</v>
          </cell>
          <cell r="B51">
            <v>0.33194444444444399</v>
          </cell>
          <cell r="C51" t="str">
            <v>Wimberly</v>
          </cell>
          <cell r="D51" t="str">
            <v>Angela</v>
          </cell>
          <cell r="E51">
            <v>180041</v>
          </cell>
          <cell r="G51" t="str">
            <v>4-Women 140+</v>
          </cell>
          <cell r="H51">
            <v>1.9444444444443987E-2</v>
          </cell>
        </row>
        <row r="52">
          <cell r="A52">
            <v>22</v>
          </cell>
          <cell r="B52">
            <v>0.33194444444444399</v>
          </cell>
          <cell r="C52" t="str">
            <v>Sweeney</v>
          </cell>
          <cell r="D52" t="str">
            <v>Cheryl</v>
          </cell>
          <cell r="E52">
            <v>394001</v>
          </cell>
          <cell r="G52" t="str">
            <v>4-Women 140+</v>
          </cell>
          <cell r="H52">
            <v>1.9444444444443987E-2</v>
          </cell>
        </row>
        <row r="53">
          <cell r="A53">
            <v>22</v>
          </cell>
          <cell r="B53">
            <v>0.33194444444444399</v>
          </cell>
          <cell r="C53" t="str">
            <v>Meyers</v>
          </cell>
          <cell r="D53" t="str">
            <v>Tiffany</v>
          </cell>
          <cell r="E53">
            <v>288965</v>
          </cell>
          <cell r="G53" t="str">
            <v>4-Women 140+</v>
          </cell>
          <cell r="H53">
            <v>1.9444444444443987E-2</v>
          </cell>
        </row>
        <row r="54">
          <cell r="A54">
            <v>23</v>
          </cell>
          <cell r="B54">
            <v>0.33333333333333298</v>
          </cell>
          <cell r="C54" t="str">
            <v>Unverzagt</v>
          </cell>
          <cell r="D54" t="str">
            <v>Tara</v>
          </cell>
          <cell r="E54">
            <v>355337</v>
          </cell>
          <cell r="F54" t="str">
            <v>South Bay Wheelmen</v>
          </cell>
          <cell r="G54" t="str">
            <v>4-Women 140+</v>
          </cell>
          <cell r="H54">
            <v>2.0833333333332982E-2</v>
          </cell>
          <cell r="J54" t="str">
            <v>Firth, Appel, Fenstermacher</v>
          </cell>
        </row>
        <row r="55">
          <cell r="A55">
            <v>23</v>
          </cell>
          <cell r="B55">
            <v>0.33333333333333298</v>
          </cell>
          <cell r="C55" t="str">
            <v>Firth</v>
          </cell>
          <cell r="D55" t="str">
            <v>Amy</v>
          </cell>
          <cell r="E55">
            <v>292337</v>
          </cell>
          <cell r="G55" t="str">
            <v>4-Women 140+</v>
          </cell>
          <cell r="H55">
            <v>2.0833333333332982E-2</v>
          </cell>
        </row>
        <row r="56">
          <cell r="A56">
            <v>23</v>
          </cell>
          <cell r="B56">
            <v>0.33333333333333298</v>
          </cell>
          <cell r="C56" t="str">
            <v>Appel</v>
          </cell>
          <cell r="D56" t="str">
            <v>Vikki</v>
          </cell>
          <cell r="E56">
            <v>256922</v>
          </cell>
          <cell r="G56" t="str">
            <v>4-Women 140+</v>
          </cell>
          <cell r="H56">
            <v>2.0833333333332982E-2</v>
          </cell>
        </row>
        <row r="57">
          <cell r="A57">
            <v>23</v>
          </cell>
          <cell r="B57">
            <v>0.33333333333333298</v>
          </cell>
          <cell r="C57" t="str">
            <v>Fenstermacher</v>
          </cell>
          <cell r="D57" t="str">
            <v>Renee</v>
          </cell>
          <cell r="E57">
            <v>263843</v>
          </cell>
          <cell r="G57" t="str">
            <v>4-Women 140+</v>
          </cell>
          <cell r="H57">
            <v>2.0833333333332982E-2</v>
          </cell>
        </row>
        <row r="58">
          <cell r="A58">
            <v>24</v>
          </cell>
          <cell r="B58">
            <v>0.33472222222222198</v>
          </cell>
          <cell r="C58" t="str">
            <v>Samuelson</v>
          </cell>
          <cell r="D58" t="str">
            <v>Kelli</v>
          </cell>
          <cell r="E58">
            <v>377662</v>
          </cell>
          <cell r="F58" t="str">
            <v>Ritte Racing</v>
          </cell>
          <cell r="G58" t="str">
            <v>4-Women Open</v>
          </cell>
          <cell r="H58">
            <v>2.2222222222221977E-2</v>
          </cell>
          <cell r="J58" t="str">
            <v>Whalen, Takai, Schaper</v>
          </cell>
        </row>
        <row r="59">
          <cell r="A59">
            <v>24</v>
          </cell>
          <cell r="B59">
            <v>0.33472222222222198</v>
          </cell>
          <cell r="C59" t="str">
            <v>Whalen</v>
          </cell>
          <cell r="D59" t="str">
            <v xml:space="preserve">Jen </v>
          </cell>
          <cell r="E59">
            <v>352592</v>
          </cell>
          <cell r="G59" t="str">
            <v>4-Women Open</v>
          </cell>
          <cell r="H59">
            <v>2.2222222222221977E-2</v>
          </cell>
        </row>
        <row r="60">
          <cell r="A60">
            <v>24</v>
          </cell>
          <cell r="B60">
            <v>0.33472222222222198</v>
          </cell>
          <cell r="C60" t="str">
            <v>Takai</v>
          </cell>
          <cell r="D60" t="str">
            <v>Peta</v>
          </cell>
          <cell r="E60">
            <v>249299</v>
          </cell>
          <cell r="G60" t="str">
            <v>4-Women Open</v>
          </cell>
          <cell r="H60">
            <v>2.2222222222221977E-2</v>
          </cell>
        </row>
        <row r="61">
          <cell r="A61">
            <v>24</v>
          </cell>
          <cell r="B61">
            <v>0.33472222222222198</v>
          </cell>
          <cell r="C61" t="str">
            <v>Schaper</v>
          </cell>
          <cell r="D61" t="str">
            <v>Amanda</v>
          </cell>
          <cell r="E61">
            <v>270057</v>
          </cell>
          <cell r="G61" t="str">
            <v>4-Women Open</v>
          </cell>
          <cell r="H61">
            <v>2.2222222222221977E-2</v>
          </cell>
        </row>
        <row r="62">
          <cell r="A62">
            <v>25</v>
          </cell>
          <cell r="B62">
            <v>0.33611111111111103</v>
          </cell>
          <cell r="C62" t="str">
            <v>Snapp</v>
          </cell>
          <cell r="D62" t="str">
            <v>John</v>
          </cell>
          <cell r="E62">
            <v>296610</v>
          </cell>
          <cell r="F62" t="str">
            <v>SC Velo</v>
          </cell>
          <cell r="G62" t="str">
            <v>4-Mixed Open</v>
          </cell>
          <cell r="H62">
            <v>2.3611111111111027E-2</v>
          </cell>
          <cell r="J62" t="str">
            <v xml:space="preserve">Snapp, Paez, </v>
          </cell>
        </row>
        <row r="63">
          <cell r="A63">
            <v>25</v>
          </cell>
          <cell r="B63">
            <v>0.33611111111111103</v>
          </cell>
          <cell r="C63" t="str">
            <v>Snapp</v>
          </cell>
          <cell r="D63" t="str">
            <v>Vanessa</v>
          </cell>
          <cell r="E63">
            <v>352016</v>
          </cell>
          <cell r="G63" t="str">
            <v>4-Mixed Open</v>
          </cell>
          <cell r="H63">
            <v>2.3611111111111027E-2</v>
          </cell>
        </row>
        <row r="64">
          <cell r="A64">
            <v>25</v>
          </cell>
          <cell r="B64">
            <v>0.33611111111111103</v>
          </cell>
          <cell r="C64" t="str">
            <v>Paez</v>
          </cell>
          <cell r="D64" t="str">
            <v>Jason</v>
          </cell>
          <cell r="E64">
            <v>270844</v>
          </cell>
          <cell r="G64" t="str">
            <v>4-Mixed Open</v>
          </cell>
          <cell r="H64">
            <v>2.3611111111111027E-2</v>
          </cell>
        </row>
        <row r="65">
          <cell r="A65">
            <v>25</v>
          </cell>
          <cell r="B65">
            <v>0.33611111111111103</v>
          </cell>
          <cell r="G65" t="str">
            <v>4-Mixed Open</v>
          </cell>
          <cell r="H65">
            <v>2.3611111111111027E-2</v>
          </cell>
        </row>
        <row r="66">
          <cell r="A66">
            <v>26</v>
          </cell>
          <cell r="B66">
            <v>0.33750000000000102</v>
          </cell>
          <cell r="C66" t="str">
            <v>Nicholes</v>
          </cell>
          <cell r="D66" t="str">
            <v>Kevin</v>
          </cell>
          <cell r="E66">
            <v>270871</v>
          </cell>
          <cell r="F66" t="str">
            <v>South Bay Wheelmen</v>
          </cell>
          <cell r="G66" t="str">
            <v>4-Mixed Open</v>
          </cell>
          <cell r="H66">
            <v>2.5000000000001021E-2</v>
          </cell>
          <cell r="J66" t="str">
            <v>Reid, Rock, Munoz</v>
          </cell>
        </row>
        <row r="67">
          <cell r="A67">
            <v>26</v>
          </cell>
          <cell r="B67">
            <v>0.33750000000000102</v>
          </cell>
          <cell r="C67" t="str">
            <v>Reid</v>
          </cell>
          <cell r="D67" t="str">
            <v>Lane</v>
          </cell>
          <cell r="E67">
            <v>271867</v>
          </cell>
          <cell r="G67" t="str">
            <v>4-Mixed Open</v>
          </cell>
          <cell r="H67">
            <v>2.5000000000001021E-2</v>
          </cell>
        </row>
        <row r="68">
          <cell r="A68">
            <v>26</v>
          </cell>
          <cell r="B68">
            <v>0.33750000000000102</v>
          </cell>
          <cell r="C68" t="str">
            <v>Rock</v>
          </cell>
          <cell r="D68" t="str">
            <v>Lynette</v>
          </cell>
          <cell r="E68">
            <v>143728</v>
          </cell>
          <cell r="G68" t="str">
            <v>4-Mixed Open</v>
          </cell>
          <cell r="H68">
            <v>2.5000000000001021E-2</v>
          </cell>
        </row>
        <row r="69">
          <cell r="A69">
            <v>26</v>
          </cell>
          <cell r="B69">
            <v>0.33750000000000102</v>
          </cell>
          <cell r="C69" t="str">
            <v>Munoz</v>
          </cell>
          <cell r="D69" t="str">
            <v>Sarah</v>
          </cell>
          <cell r="E69">
            <v>374905</v>
          </cell>
          <cell r="G69" t="str">
            <v>4-Mixed Open</v>
          </cell>
          <cell r="H69">
            <v>2.5000000000001021E-2</v>
          </cell>
        </row>
        <row r="70">
          <cell r="A70">
            <v>27</v>
          </cell>
          <cell r="B70">
            <v>0.33888888888889002</v>
          </cell>
          <cell r="C70" t="str">
            <v>Steele</v>
          </cell>
          <cell r="D70" t="str">
            <v>Bruce</v>
          </cell>
          <cell r="E70">
            <v>236498</v>
          </cell>
          <cell r="F70" t="str">
            <v>South Bay Wheelmen</v>
          </cell>
          <cell r="G70" t="str">
            <v>4-Men 240+</v>
          </cell>
          <cell r="H70">
            <v>2.6388888888890016E-2</v>
          </cell>
          <cell r="J70" t="str">
            <v>Longo, McNulty, Murphy</v>
          </cell>
        </row>
        <row r="71">
          <cell r="A71">
            <v>27</v>
          </cell>
          <cell r="B71">
            <v>0.33888888888889002</v>
          </cell>
          <cell r="C71" t="str">
            <v>Longo</v>
          </cell>
          <cell r="D71" t="str">
            <v>Leo</v>
          </cell>
          <cell r="E71">
            <v>189814</v>
          </cell>
          <cell r="G71" t="str">
            <v>4-Men 240+</v>
          </cell>
          <cell r="H71">
            <v>2.6388888888890016E-2</v>
          </cell>
        </row>
        <row r="72">
          <cell r="A72">
            <v>27</v>
          </cell>
          <cell r="B72">
            <v>0.33888888888889002</v>
          </cell>
          <cell r="C72" t="str">
            <v>McNulty</v>
          </cell>
          <cell r="D72" t="str">
            <v>John</v>
          </cell>
          <cell r="E72">
            <v>50009</v>
          </cell>
          <cell r="G72" t="str">
            <v>4-Men 240+</v>
          </cell>
          <cell r="H72">
            <v>2.6388888888890016E-2</v>
          </cell>
        </row>
        <row r="73">
          <cell r="A73">
            <v>27</v>
          </cell>
          <cell r="B73">
            <v>0.33888888888889002</v>
          </cell>
          <cell r="C73" t="str">
            <v>Murphy</v>
          </cell>
          <cell r="D73" t="str">
            <v>Hylton</v>
          </cell>
          <cell r="E73">
            <v>72995</v>
          </cell>
          <cell r="G73" t="str">
            <v>4-Men 240+</v>
          </cell>
          <cell r="H73">
            <v>2.6388888888890016E-2</v>
          </cell>
        </row>
        <row r="74">
          <cell r="A74">
            <v>28</v>
          </cell>
          <cell r="B74">
            <v>0.34027777777777901</v>
          </cell>
          <cell r="C74" t="str">
            <v>Agajanian</v>
          </cell>
          <cell r="D74" t="str">
            <v>Daniel</v>
          </cell>
          <cell r="E74">
            <v>52813</v>
          </cell>
          <cell r="F74" t="str">
            <v>Simple Green</v>
          </cell>
          <cell r="G74" t="str">
            <v>4-Men 240+</v>
          </cell>
          <cell r="H74">
            <v>2.7777777777779011E-2</v>
          </cell>
          <cell r="J74" t="str">
            <v>Urlich, Wignal, McDonald</v>
          </cell>
        </row>
        <row r="75">
          <cell r="A75">
            <v>28</v>
          </cell>
          <cell r="B75">
            <v>0.34027777777777901</v>
          </cell>
          <cell r="C75" t="str">
            <v>Urlich</v>
          </cell>
          <cell r="D75" t="str">
            <v>Mark</v>
          </cell>
          <cell r="E75">
            <v>288538</v>
          </cell>
          <cell r="G75" t="str">
            <v>4-Men 240+</v>
          </cell>
          <cell r="H75">
            <v>2.7777777777779011E-2</v>
          </cell>
        </row>
        <row r="76">
          <cell r="A76">
            <v>28</v>
          </cell>
          <cell r="B76">
            <v>0.34027777777777901</v>
          </cell>
          <cell r="C76" t="str">
            <v>Wignal</v>
          </cell>
          <cell r="D76" t="str">
            <v>Alan</v>
          </cell>
          <cell r="E76">
            <v>64507</v>
          </cell>
          <cell r="G76" t="str">
            <v>4-Men 240+</v>
          </cell>
          <cell r="H76">
            <v>2.7777777777779011E-2</v>
          </cell>
        </row>
        <row r="77">
          <cell r="A77">
            <v>28</v>
          </cell>
          <cell r="B77">
            <v>0.34027777777777901</v>
          </cell>
          <cell r="C77" t="str">
            <v>McDonald</v>
          </cell>
          <cell r="D77" t="str">
            <v>Jerry</v>
          </cell>
          <cell r="E77">
            <v>292973</v>
          </cell>
          <cell r="G77" t="str">
            <v>4-Men 240+</v>
          </cell>
          <cell r="H77">
            <v>2.7777777777779011E-2</v>
          </cell>
        </row>
        <row r="78">
          <cell r="A78">
            <v>29</v>
          </cell>
          <cell r="B78">
            <v>0.34166666666666801</v>
          </cell>
          <cell r="C78" t="str">
            <v>Leek</v>
          </cell>
          <cell r="D78" t="str">
            <v>Paul</v>
          </cell>
          <cell r="E78">
            <v>55047</v>
          </cell>
          <cell r="F78" t="str">
            <v>Canyon Velo</v>
          </cell>
          <cell r="G78" t="str">
            <v>4-Men 240+</v>
          </cell>
          <cell r="H78">
            <v>2.9166666666668006E-2</v>
          </cell>
          <cell r="J78" t="str">
            <v>Leek, Langstaff, Kissee</v>
          </cell>
        </row>
        <row r="79">
          <cell r="A79">
            <v>29</v>
          </cell>
          <cell r="B79">
            <v>0.34166666666666801</v>
          </cell>
          <cell r="C79" t="str">
            <v>Leek</v>
          </cell>
          <cell r="D79" t="str">
            <v>William</v>
          </cell>
          <cell r="E79">
            <v>108491</v>
          </cell>
          <cell r="G79" t="str">
            <v>4-Men 240+</v>
          </cell>
          <cell r="H79">
            <v>2.9166666666668006E-2</v>
          </cell>
        </row>
        <row r="80">
          <cell r="A80">
            <v>29</v>
          </cell>
          <cell r="B80">
            <v>0.34166666666666801</v>
          </cell>
          <cell r="C80" t="str">
            <v>Langstaff</v>
          </cell>
          <cell r="D80" t="str">
            <v>William</v>
          </cell>
          <cell r="E80">
            <v>49334</v>
          </cell>
          <cell r="G80" t="str">
            <v>4-Men 240+</v>
          </cell>
          <cell r="H80">
            <v>2.9166666666668006E-2</v>
          </cell>
        </row>
        <row r="81">
          <cell r="A81">
            <v>29</v>
          </cell>
          <cell r="B81">
            <v>0.34166666666666801</v>
          </cell>
          <cell r="C81" t="str">
            <v>Kissee</v>
          </cell>
          <cell r="D81" t="str">
            <v>Ed</v>
          </cell>
          <cell r="E81">
            <v>65590</v>
          </cell>
          <cell r="G81" t="str">
            <v>4-Men 240+</v>
          </cell>
          <cell r="H81">
            <v>2.9166666666668006E-2</v>
          </cell>
        </row>
        <row r="82">
          <cell r="A82">
            <v>30</v>
          </cell>
          <cell r="B82">
            <v>0.343055555555557</v>
          </cell>
          <cell r="C82" t="str">
            <v>Burns</v>
          </cell>
          <cell r="D82" t="str">
            <v>Ken</v>
          </cell>
          <cell r="E82">
            <v>95649</v>
          </cell>
          <cell r="F82" t="str">
            <v>SC Velo</v>
          </cell>
          <cell r="G82" t="str">
            <v>4-Men 220+</v>
          </cell>
          <cell r="H82">
            <v>3.0555555555557001E-2</v>
          </cell>
          <cell r="J82" t="str">
            <v>Swanson, Church, Raymond</v>
          </cell>
        </row>
        <row r="83">
          <cell r="A83">
            <v>30</v>
          </cell>
          <cell r="B83">
            <v>0.343055555555557</v>
          </cell>
          <cell r="C83" t="str">
            <v>Swanson</v>
          </cell>
          <cell r="D83" t="str">
            <v>Rick</v>
          </cell>
          <cell r="E83">
            <v>34753</v>
          </cell>
          <cell r="G83" t="str">
            <v>4-Men 220+</v>
          </cell>
          <cell r="H83">
            <v>3.0555555555557001E-2</v>
          </cell>
        </row>
        <row r="84">
          <cell r="A84">
            <v>30</v>
          </cell>
          <cell r="B84">
            <v>0.343055555555557</v>
          </cell>
          <cell r="C84" t="str">
            <v>Church</v>
          </cell>
          <cell r="D84" t="str">
            <v>Jeff</v>
          </cell>
          <cell r="E84">
            <v>315858</v>
          </cell>
          <cell r="G84" t="str">
            <v>4-Men 220+</v>
          </cell>
          <cell r="H84">
            <v>3.0555555555557001E-2</v>
          </cell>
        </row>
        <row r="85">
          <cell r="A85">
            <v>30</v>
          </cell>
          <cell r="B85">
            <v>0.343055555555557</v>
          </cell>
          <cell r="C85" t="str">
            <v>Raymond</v>
          </cell>
          <cell r="D85" t="str">
            <v>Dale</v>
          </cell>
          <cell r="E85">
            <v>148853</v>
          </cell>
          <cell r="G85" t="str">
            <v>4-Men 220+</v>
          </cell>
          <cell r="H85">
            <v>3.0555555555557001E-2</v>
          </cell>
        </row>
        <row r="86">
          <cell r="A86">
            <v>31</v>
          </cell>
          <cell r="B86">
            <v>0.3444444444444445</v>
          </cell>
          <cell r="C86" t="str">
            <v>Rosemeyer</v>
          </cell>
          <cell r="D86" t="str">
            <v>Bob</v>
          </cell>
          <cell r="E86">
            <v>195211</v>
          </cell>
          <cell r="F86" t="str">
            <v>Wolfpack Revolution</v>
          </cell>
          <cell r="G86" t="str">
            <v>4-Men 220+</v>
          </cell>
          <cell r="H86">
            <v>3.1944444444444497E-2</v>
          </cell>
          <cell r="J86" t="str">
            <v>Becica, Rock, Martin</v>
          </cell>
        </row>
        <row r="87">
          <cell r="A87">
            <v>31</v>
          </cell>
          <cell r="B87">
            <v>0.3444444444444445</v>
          </cell>
          <cell r="C87" t="str">
            <v>Becica</v>
          </cell>
          <cell r="D87" t="str">
            <v>Matt</v>
          </cell>
          <cell r="E87">
            <v>3067</v>
          </cell>
          <cell r="G87" t="str">
            <v>4-Men 220+</v>
          </cell>
          <cell r="H87">
            <v>3.1944444444444497E-2</v>
          </cell>
        </row>
        <row r="88">
          <cell r="A88">
            <v>31</v>
          </cell>
          <cell r="B88">
            <v>0.3444444444444445</v>
          </cell>
          <cell r="C88" t="str">
            <v>Rock</v>
          </cell>
          <cell r="D88" t="str">
            <v xml:space="preserve">Dan </v>
          </cell>
          <cell r="E88">
            <v>30251</v>
          </cell>
          <cell r="G88" t="str">
            <v>4-Men 220+</v>
          </cell>
          <cell r="H88">
            <v>3.1944444444444497E-2</v>
          </cell>
        </row>
        <row r="89">
          <cell r="A89">
            <v>31</v>
          </cell>
          <cell r="B89">
            <v>0.3444444444444445</v>
          </cell>
          <cell r="C89" t="str">
            <v>Martin</v>
          </cell>
          <cell r="D89" t="str">
            <v>Mike</v>
          </cell>
          <cell r="E89">
            <v>22667</v>
          </cell>
          <cell r="G89" t="str">
            <v>4-Men 220+</v>
          </cell>
          <cell r="H89">
            <v>3.1944444444444497E-2</v>
          </cell>
        </row>
        <row r="90">
          <cell r="A90">
            <v>32</v>
          </cell>
          <cell r="B90">
            <v>0.34583333333333399</v>
          </cell>
          <cell r="C90" t="str">
            <v>Wall</v>
          </cell>
          <cell r="D90" t="str">
            <v>Gary</v>
          </cell>
          <cell r="E90">
            <v>188986</v>
          </cell>
          <cell r="F90" t="str">
            <v>Pinnacle Life</v>
          </cell>
          <cell r="G90" t="str">
            <v>4-Men 220+</v>
          </cell>
          <cell r="H90">
            <v>3.3333333333333992E-2</v>
          </cell>
          <cell r="J90" t="str">
            <v>Precthal, Tomaselo, Nelms</v>
          </cell>
        </row>
        <row r="91">
          <cell r="A91">
            <v>32</v>
          </cell>
          <cell r="B91">
            <v>0.34583333333333399</v>
          </cell>
          <cell r="C91" t="str">
            <v>Precthal</v>
          </cell>
          <cell r="D91" t="str">
            <v>Dave</v>
          </cell>
          <cell r="E91">
            <v>56118</v>
          </cell>
          <cell r="G91" t="str">
            <v>4-Men 220+</v>
          </cell>
          <cell r="H91">
            <v>3.3333333333333992E-2</v>
          </cell>
        </row>
        <row r="92">
          <cell r="A92">
            <v>32</v>
          </cell>
          <cell r="B92">
            <v>0.34583333333333399</v>
          </cell>
          <cell r="C92" t="str">
            <v>Tomaselo</v>
          </cell>
          <cell r="D92" t="str">
            <v>Fritz</v>
          </cell>
          <cell r="E92">
            <v>177453</v>
          </cell>
          <cell r="G92" t="str">
            <v>4-Men 220+</v>
          </cell>
          <cell r="H92">
            <v>3.3333333333333992E-2</v>
          </cell>
        </row>
        <row r="93">
          <cell r="A93">
            <v>32</v>
          </cell>
          <cell r="B93">
            <v>0.34583333333333399</v>
          </cell>
          <cell r="C93" t="str">
            <v>Nelms</v>
          </cell>
          <cell r="D93" t="str">
            <v>James</v>
          </cell>
          <cell r="E93">
            <v>69591</v>
          </cell>
          <cell r="G93" t="str">
            <v>4-Men 220+</v>
          </cell>
          <cell r="H93">
            <v>3.3333333333333992E-2</v>
          </cell>
        </row>
        <row r="94">
          <cell r="A94">
            <v>33</v>
          </cell>
          <cell r="B94">
            <v>0.34722222222222299</v>
          </cell>
          <cell r="C94" t="str">
            <v>Ziegler</v>
          </cell>
          <cell r="D94" t="str">
            <v>Chris</v>
          </cell>
          <cell r="E94">
            <v>117103</v>
          </cell>
          <cell r="F94" t="str">
            <v>SC Velo</v>
          </cell>
          <cell r="G94" t="str">
            <v>4-Men 180+</v>
          </cell>
          <cell r="H94">
            <v>3.4722222222222987E-2</v>
          </cell>
          <cell r="J94" t="str">
            <v>Vizcaino, Hauptman, Stone</v>
          </cell>
        </row>
        <row r="95">
          <cell r="A95">
            <v>33</v>
          </cell>
          <cell r="B95">
            <v>0.34722222222222299</v>
          </cell>
          <cell r="C95" t="str">
            <v>Vizcaino</v>
          </cell>
          <cell r="D95" t="str">
            <v>Ralph</v>
          </cell>
          <cell r="E95">
            <v>138698</v>
          </cell>
          <cell r="G95" t="str">
            <v>4-Men 180+</v>
          </cell>
          <cell r="H95">
            <v>3.4722222222222987E-2</v>
          </cell>
        </row>
        <row r="96">
          <cell r="A96">
            <v>33</v>
          </cell>
          <cell r="B96">
            <v>0.34722222222222299</v>
          </cell>
          <cell r="C96" t="str">
            <v>Hauptman</v>
          </cell>
          <cell r="D96" t="str">
            <v>Roger</v>
          </cell>
          <cell r="E96">
            <v>358318</v>
          </cell>
          <cell r="G96" t="str">
            <v>4-Men 180+</v>
          </cell>
          <cell r="H96">
            <v>3.4722222222222987E-2</v>
          </cell>
        </row>
        <row r="97">
          <cell r="A97">
            <v>33</v>
          </cell>
          <cell r="B97">
            <v>0.34722222222222299</v>
          </cell>
          <cell r="C97" t="str">
            <v>Stone</v>
          </cell>
          <cell r="D97" t="str">
            <v>Charlie</v>
          </cell>
          <cell r="E97">
            <v>220274</v>
          </cell>
          <cell r="G97" t="str">
            <v>4-Men 180+</v>
          </cell>
          <cell r="H97">
            <v>3.4722222222222987E-2</v>
          </cell>
        </row>
        <row r="98">
          <cell r="A98">
            <v>34</v>
          </cell>
          <cell r="B98">
            <v>0.34861111111111198</v>
          </cell>
          <cell r="C98" t="str">
            <v>Chao</v>
          </cell>
          <cell r="D98" t="str">
            <v>James</v>
          </cell>
          <cell r="E98">
            <v>301634</v>
          </cell>
          <cell r="F98" t="str">
            <v>Mach 5 Racing</v>
          </cell>
          <cell r="G98" t="str">
            <v>4-Men 180+</v>
          </cell>
          <cell r="H98">
            <v>3.6111111111111982E-2</v>
          </cell>
          <cell r="J98" t="str">
            <v>Morrill, Kenny, Lundgren</v>
          </cell>
        </row>
        <row r="99">
          <cell r="A99">
            <v>34</v>
          </cell>
          <cell r="B99">
            <v>0.34861111111111198</v>
          </cell>
          <cell r="C99" t="str">
            <v>Morrill</v>
          </cell>
          <cell r="D99" t="str">
            <v>Mike</v>
          </cell>
          <cell r="E99">
            <v>25114</v>
          </cell>
          <cell r="G99" t="str">
            <v>4-Men 180+</v>
          </cell>
          <cell r="H99">
            <v>3.6111111111111982E-2</v>
          </cell>
        </row>
        <row r="100">
          <cell r="A100">
            <v>34</v>
          </cell>
          <cell r="B100">
            <v>0.34861111111111198</v>
          </cell>
          <cell r="C100" t="str">
            <v>Kenny</v>
          </cell>
          <cell r="D100" t="str">
            <v>Thomas</v>
          </cell>
          <cell r="E100">
            <v>239395</v>
          </cell>
          <cell r="G100" t="str">
            <v>4-Men 180+</v>
          </cell>
          <cell r="H100">
            <v>3.6111111111111982E-2</v>
          </cell>
        </row>
        <row r="101">
          <cell r="A101">
            <v>34</v>
          </cell>
          <cell r="B101">
            <v>0.34861111111111198</v>
          </cell>
          <cell r="C101" t="str">
            <v>Lundgren</v>
          </cell>
          <cell r="D101" t="str">
            <v>Marc</v>
          </cell>
          <cell r="E101">
            <v>21841</v>
          </cell>
          <cell r="G101" t="str">
            <v>4-Men 180+</v>
          </cell>
          <cell r="H101">
            <v>3.6111111111111982E-2</v>
          </cell>
        </row>
        <row r="102">
          <cell r="A102">
            <v>35</v>
          </cell>
          <cell r="B102">
            <v>0.35</v>
          </cell>
          <cell r="C102" t="str">
            <v>Holland</v>
          </cell>
          <cell r="D102" t="str">
            <v>David</v>
          </cell>
          <cell r="E102">
            <v>389078</v>
          </cell>
          <cell r="F102" t="str">
            <v>Big Orange</v>
          </cell>
          <cell r="G102" t="str">
            <v>4-Men 180+</v>
          </cell>
          <cell r="H102">
            <v>3.7499999999999978E-2</v>
          </cell>
          <cell r="J102" t="str">
            <v>Richardson, Sefler, Barraclough</v>
          </cell>
        </row>
        <row r="103">
          <cell r="A103">
            <v>35</v>
          </cell>
          <cell r="B103">
            <v>0.35</v>
          </cell>
          <cell r="C103" t="str">
            <v>Richardson</v>
          </cell>
          <cell r="D103" t="str">
            <v>Eric</v>
          </cell>
          <cell r="E103">
            <v>209072</v>
          </cell>
          <cell r="G103" t="str">
            <v>4-Men 180+</v>
          </cell>
          <cell r="H103">
            <v>3.7499999999999978E-2</v>
          </cell>
        </row>
        <row r="104">
          <cell r="A104">
            <v>35</v>
          </cell>
          <cell r="B104">
            <v>0.35</v>
          </cell>
          <cell r="C104" t="str">
            <v>Sefler</v>
          </cell>
          <cell r="D104" t="str">
            <v>George</v>
          </cell>
          <cell r="E104">
            <v>405310</v>
          </cell>
          <cell r="G104" t="str">
            <v>4-Men 180+</v>
          </cell>
          <cell r="H104">
            <v>3.7499999999999978E-2</v>
          </cell>
        </row>
        <row r="105">
          <cell r="A105">
            <v>35</v>
          </cell>
          <cell r="B105">
            <v>0.35</v>
          </cell>
          <cell r="C105" t="str">
            <v>Barraclough</v>
          </cell>
          <cell r="D105" t="str">
            <v>Michael</v>
          </cell>
          <cell r="G105" t="str">
            <v>4-Men 180+</v>
          </cell>
          <cell r="H105">
            <v>3.7499999999999978E-2</v>
          </cell>
        </row>
        <row r="106">
          <cell r="A106">
            <v>36</v>
          </cell>
          <cell r="B106">
            <v>0.35138888888888892</v>
          </cell>
          <cell r="C106" t="str">
            <v>King</v>
          </cell>
          <cell r="D106" t="str">
            <v>Andrew</v>
          </cell>
          <cell r="E106">
            <v>67883</v>
          </cell>
          <cell r="F106" t="str">
            <v>Team Bob</v>
          </cell>
          <cell r="G106" t="str">
            <v>4-Men 180+</v>
          </cell>
          <cell r="H106">
            <v>3.8888888888888917E-2</v>
          </cell>
          <cell r="J106" t="str">
            <v>Neumann, Spalding, Spivey</v>
          </cell>
        </row>
        <row r="107">
          <cell r="A107">
            <v>36</v>
          </cell>
          <cell r="B107">
            <v>0.35138888888888892</v>
          </cell>
          <cell r="C107" t="str">
            <v>Neumann</v>
          </cell>
          <cell r="D107" t="str">
            <v>Mark</v>
          </cell>
          <cell r="E107">
            <v>256387</v>
          </cell>
          <cell r="G107" t="str">
            <v>4-Men 180+</v>
          </cell>
          <cell r="H107">
            <v>3.8888888888888917E-2</v>
          </cell>
        </row>
        <row r="108">
          <cell r="A108">
            <v>36</v>
          </cell>
          <cell r="B108">
            <v>0.35138888888888892</v>
          </cell>
          <cell r="C108" t="str">
            <v>Spalding</v>
          </cell>
          <cell r="D108" t="str">
            <v>Robert</v>
          </cell>
          <cell r="E108">
            <v>254374</v>
          </cell>
          <cell r="G108" t="str">
            <v>4-Men 180+</v>
          </cell>
          <cell r="H108">
            <v>3.8888888888888917E-2</v>
          </cell>
        </row>
        <row r="109">
          <cell r="A109">
            <v>36</v>
          </cell>
          <cell r="B109">
            <v>0.35138888888888892</v>
          </cell>
          <cell r="C109" t="str">
            <v>Spivey</v>
          </cell>
          <cell r="D109" t="str">
            <v>Marc</v>
          </cell>
          <cell r="E109">
            <v>204172</v>
          </cell>
          <cell r="G109" t="str">
            <v>4-Men 180+</v>
          </cell>
          <cell r="H109">
            <v>3.8888888888888917E-2</v>
          </cell>
        </row>
        <row r="110">
          <cell r="A110">
            <v>37</v>
          </cell>
          <cell r="B110">
            <v>0.3527777777777778</v>
          </cell>
          <cell r="C110" t="str">
            <v>Law</v>
          </cell>
          <cell r="D110" t="str">
            <v>Cleaveran</v>
          </cell>
          <cell r="E110">
            <v>45582</v>
          </cell>
          <cell r="F110" t="str">
            <v>Iightning Velo</v>
          </cell>
          <cell r="G110" t="str">
            <v>4-Men 180+</v>
          </cell>
          <cell r="H110">
            <v>4.0277777777777801E-2</v>
          </cell>
          <cell r="J110" t="str">
            <v>Page, Barker, Foley</v>
          </cell>
        </row>
        <row r="111">
          <cell r="A111">
            <v>37</v>
          </cell>
          <cell r="B111">
            <v>0.3527777777777778</v>
          </cell>
          <cell r="C111" t="str">
            <v>Page</v>
          </cell>
          <cell r="D111" t="str">
            <v>Gregory</v>
          </cell>
          <cell r="E111">
            <v>73132</v>
          </cell>
          <cell r="G111" t="str">
            <v>4-Men 180+</v>
          </cell>
          <cell r="H111">
            <v>4.0277777777777801E-2</v>
          </cell>
        </row>
        <row r="112">
          <cell r="A112">
            <v>37</v>
          </cell>
          <cell r="B112">
            <v>0.3527777777777778</v>
          </cell>
          <cell r="C112" t="str">
            <v>Barker</v>
          </cell>
          <cell r="D112" t="str">
            <v>Todd</v>
          </cell>
          <cell r="E112">
            <v>59706</v>
          </cell>
          <cell r="G112" t="str">
            <v>4-Men 180+</v>
          </cell>
          <cell r="H112">
            <v>4.0277777777777801E-2</v>
          </cell>
        </row>
        <row r="113">
          <cell r="A113">
            <v>37</v>
          </cell>
          <cell r="B113">
            <v>0.3527777777777778</v>
          </cell>
          <cell r="C113" t="str">
            <v>Foley</v>
          </cell>
          <cell r="D113" t="str">
            <v>Brad</v>
          </cell>
          <cell r="E113">
            <v>42619</v>
          </cell>
          <cell r="G113" t="str">
            <v>4-Men 180+</v>
          </cell>
          <cell r="H113">
            <v>4.0277777777777801E-2</v>
          </cell>
        </row>
        <row r="114">
          <cell r="A114">
            <v>38</v>
          </cell>
          <cell r="B114">
            <v>0.35416666666666669</v>
          </cell>
          <cell r="C114" t="str">
            <v>Lohman</v>
          </cell>
          <cell r="D114" t="str">
            <v>Ernest</v>
          </cell>
          <cell r="E114">
            <v>212605</v>
          </cell>
          <cell r="F114" t="str">
            <v>Pinnacle Life</v>
          </cell>
          <cell r="G114" t="str">
            <v>4-Men 180+</v>
          </cell>
          <cell r="H114">
            <v>4.1666666666666685E-2</v>
          </cell>
          <cell r="J114" t="str">
            <v>DeLatorre, Fetah, Gueit</v>
          </cell>
        </row>
        <row r="115">
          <cell r="A115">
            <v>38</v>
          </cell>
          <cell r="B115">
            <v>0.35416666666666669</v>
          </cell>
          <cell r="C115" t="str">
            <v>DeLatorre</v>
          </cell>
          <cell r="D115" t="str">
            <v>Chris</v>
          </cell>
          <cell r="E115">
            <v>242830</v>
          </cell>
          <cell r="G115" t="str">
            <v>4-Men 180+</v>
          </cell>
          <cell r="H115">
            <v>4.1666666666666685E-2</v>
          </cell>
        </row>
        <row r="116">
          <cell r="A116">
            <v>38</v>
          </cell>
          <cell r="B116">
            <v>0.35416666666666669</v>
          </cell>
          <cell r="C116" t="str">
            <v>Fetah</v>
          </cell>
          <cell r="D116" t="str">
            <v>David</v>
          </cell>
          <cell r="E116">
            <v>285925</v>
          </cell>
          <cell r="G116" t="str">
            <v>4-Men 180+</v>
          </cell>
          <cell r="H116">
            <v>4.1666666666666685E-2</v>
          </cell>
        </row>
        <row r="117">
          <cell r="A117">
            <v>38</v>
          </cell>
          <cell r="B117">
            <v>0.35416666666666669</v>
          </cell>
          <cell r="C117" t="str">
            <v>Gueit</v>
          </cell>
          <cell r="D117" t="str">
            <v>Ian</v>
          </cell>
          <cell r="E117">
            <v>193575</v>
          </cell>
          <cell r="G117" t="str">
            <v>4-Men 180+</v>
          </cell>
          <cell r="H117">
            <v>4.1666666666666685E-2</v>
          </cell>
        </row>
        <row r="118">
          <cell r="A118">
            <v>39</v>
          </cell>
          <cell r="B118">
            <v>0.35555555555555557</v>
          </cell>
          <cell r="C118" t="str">
            <v>Winters</v>
          </cell>
          <cell r="D118" t="str">
            <v>Rick</v>
          </cell>
          <cell r="E118">
            <v>167691</v>
          </cell>
          <cell r="F118" t="str">
            <v>Rock Sport Racing</v>
          </cell>
          <cell r="G118" t="str">
            <v>4-Men 180+</v>
          </cell>
          <cell r="H118">
            <v>4.3055555555555569E-2</v>
          </cell>
          <cell r="J118" t="str">
            <v>Suchey, Butterfield, Vaccari</v>
          </cell>
        </row>
        <row r="119">
          <cell r="A119">
            <v>39</v>
          </cell>
          <cell r="B119">
            <v>0.35555555555555557</v>
          </cell>
          <cell r="C119" t="str">
            <v>Suchey</v>
          </cell>
          <cell r="D119" t="str">
            <v>Alex</v>
          </cell>
          <cell r="E119">
            <v>295854</v>
          </cell>
          <cell r="G119" t="str">
            <v>4-Men 180+</v>
          </cell>
          <cell r="H119">
            <v>4.3055555555555569E-2</v>
          </cell>
        </row>
        <row r="120">
          <cell r="A120">
            <v>39</v>
          </cell>
          <cell r="B120">
            <v>0.35555555555555557</v>
          </cell>
          <cell r="C120" t="str">
            <v>Butterfield</v>
          </cell>
          <cell r="D120" t="str">
            <v>Dereck</v>
          </cell>
          <cell r="E120">
            <v>5708</v>
          </cell>
          <cell r="G120" t="str">
            <v>4-Men 180+</v>
          </cell>
          <cell r="H120">
            <v>4.3055555555555569E-2</v>
          </cell>
        </row>
        <row r="121">
          <cell r="A121">
            <v>39</v>
          </cell>
          <cell r="B121">
            <v>0.35555555555555557</v>
          </cell>
          <cell r="C121" t="str">
            <v>Vaccari</v>
          </cell>
          <cell r="D121" t="str">
            <v>Paul</v>
          </cell>
          <cell r="E121">
            <v>129753</v>
          </cell>
          <cell r="G121" t="str">
            <v>4-Men 180+</v>
          </cell>
          <cell r="H121">
            <v>4.3055555555555569E-2</v>
          </cell>
        </row>
        <row r="122">
          <cell r="A122">
            <v>40</v>
          </cell>
          <cell r="B122">
            <v>0.35694444444444445</v>
          </cell>
          <cell r="C122" t="str">
            <v>Miller</v>
          </cell>
          <cell r="D122" t="str">
            <v>Brien</v>
          </cell>
          <cell r="E122">
            <v>292387</v>
          </cell>
          <cell r="F122" t="str">
            <v>Team Jessup</v>
          </cell>
          <cell r="G122" t="str">
            <v>4-Men 180+</v>
          </cell>
          <cell r="H122">
            <v>4.4444444444444453E-2</v>
          </cell>
          <cell r="J122" t="str">
            <v>Parks, Parks, Amelburu</v>
          </cell>
        </row>
        <row r="123">
          <cell r="A123">
            <v>40</v>
          </cell>
          <cell r="B123">
            <v>0.35694444444444445</v>
          </cell>
          <cell r="C123" t="str">
            <v>Parks</v>
          </cell>
          <cell r="D123" t="str">
            <v>Benny</v>
          </cell>
          <cell r="E123">
            <v>27288</v>
          </cell>
          <cell r="G123" t="str">
            <v>4-Men 180+</v>
          </cell>
          <cell r="H123">
            <v>4.4444444444444453E-2</v>
          </cell>
        </row>
        <row r="124">
          <cell r="A124">
            <v>40</v>
          </cell>
          <cell r="B124">
            <v>0.35694444444444445</v>
          </cell>
          <cell r="C124" t="str">
            <v>Parks</v>
          </cell>
          <cell r="D124" t="str">
            <v>Todd</v>
          </cell>
          <cell r="E124">
            <v>55308</v>
          </cell>
          <cell r="G124" t="str">
            <v>4-Men 180+</v>
          </cell>
          <cell r="H124">
            <v>4.4444444444444453E-2</v>
          </cell>
        </row>
        <row r="125">
          <cell r="A125">
            <v>40</v>
          </cell>
          <cell r="B125">
            <v>0.35694444444444445</v>
          </cell>
          <cell r="C125" t="str">
            <v>Amelburu</v>
          </cell>
          <cell r="D125" t="str">
            <v>Louie</v>
          </cell>
          <cell r="E125">
            <v>65992</v>
          </cell>
          <cell r="G125" t="str">
            <v>4-Men 180+</v>
          </cell>
          <cell r="H125">
            <v>4.4444444444444453E-2</v>
          </cell>
        </row>
        <row r="126">
          <cell r="A126">
            <v>41</v>
          </cell>
          <cell r="B126">
            <v>0.35833333333333334</v>
          </cell>
          <cell r="C126" t="str">
            <v>Strickler</v>
          </cell>
          <cell r="D126" t="str">
            <v>Steven</v>
          </cell>
          <cell r="E126">
            <v>107274</v>
          </cell>
          <cell r="F126" t="str">
            <v>Stricky's</v>
          </cell>
          <cell r="G126" t="str">
            <v>4-Men 180+</v>
          </cell>
          <cell r="H126">
            <v>4.5833333333333337E-2</v>
          </cell>
          <cell r="J126" t="str">
            <v>Baker, Morris, Rogers</v>
          </cell>
        </row>
        <row r="127">
          <cell r="A127">
            <v>41</v>
          </cell>
          <cell r="B127">
            <v>0.35833333333333334</v>
          </cell>
          <cell r="C127" t="str">
            <v>Baker</v>
          </cell>
          <cell r="D127" t="str">
            <v>Scott</v>
          </cell>
          <cell r="E127">
            <v>203286</v>
          </cell>
          <cell r="G127" t="str">
            <v>4-Men 180+</v>
          </cell>
          <cell r="H127">
            <v>4.5833333333333337E-2</v>
          </cell>
        </row>
        <row r="128">
          <cell r="A128">
            <v>41</v>
          </cell>
          <cell r="B128">
            <v>0.35833333333333334</v>
          </cell>
          <cell r="C128" t="str">
            <v>Morris</v>
          </cell>
          <cell r="D128" t="str">
            <v>Ed</v>
          </cell>
          <cell r="E128">
            <v>49080</v>
          </cell>
          <cell r="G128" t="str">
            <v>4-Men 180+</v>
          </cell>
          <cell r="H128">
            <v>4.5833333333333337E-2</v>
          </cell>
        </row>
        <row r="129">
          <cell r="A129">
            <v>41</v>
          </cell>
          <cell r="B129">
            <v>0.35833333333333334</v>
          </cell>
          <cell r="C129" t="str">
            <v>Rogers</v>
          </cell>
          <cell r="D129" t="str">
            <v>Kenny</v>
          </cell>
          <cell r="E129">
            <v>280925</v>
          </cell>
          <cell r="G129" t="str">
            <v>4-Men 180+</v>
          </cell>
          <cell r="H129">
            <v>4.5833333333333337E-2</v>
          </cell>
        </row>
        <row r="130">
          <cell r="A130">
            <v>42</v>
          </cell>
          <cell r="B130">
            <v>0.35972222222222222</v>
          </cell>
          <cell r="C130" t="str">
            <v>Duff</v>
          </cell>
          <cell r="D130" t="str">
            <v>Brian</v>
          </cell>
          <cell r="E130">
            <v>175887</v>
          </cell>
          <cell r="F130" t="str">
            <v>Michelob Ultra</v>
          </cell>
          <cell r="G130" t="str">
            <v>4-Men 140+</v>
          </cell>
          <cell r="H130">
            <v>4.7222222222222221E-2</v>
          </cell>
          <cell r="J130" t="str">
            <v>Pristash, Press, Fluss</v>
          </cell>
        </row>
        <row r="131">
          <cell r="A131">
            <v>42</v>
          </cell>
          <cell r="B131">
            <v>0.35972222222222222</v>
          </cell>
          <cell r="C131" t="str">
            <v>Pristash</v>
          </cell>
          <cell r="D131" t="str">
            <v>Alex</v>
          </cell>
          <cell r="E131">
            <v>305506</v>
          </cell>
          <cell r="G131" t="str">
            <v>4-Men 140+</v>
          </cell>
          <cell r="H131">
            <v>4.7222222222222221E-2</v>
          </cell>
        </row>
        <row r="132">
          <cell r="A132">
            <v>42</v>
          </cell>
          <cell r="B132">
            <v>0.35972222222222222</v>
          </cell>
          <cell r="C132" t="str">
            <v>Press</v>
          </cell>
          <cell r="D132" t="str">
            <v>Stuart</v>
          </cell>
          <cell r="E132">
            <v>133656</v>
          </cell>
          <cell r="G132" t="str">
            <v>4-Men 140+</v>
          </cell>
          <cell r="H132">
            <v>4.7222222222222221E-2</v>
          </cell>
        </row>
        <row r="133">
          <cell r="A133">
            <v>42</v>
          </cell>
          <cell r="B133">
            <v>0.35972222222222222</v>
          </cell>
          <cell r="C133" t="str">
            <v>Fluss</v>
          </cell>
          <cell r="D133" t="str">
            <v>Mark</v>
          </cell>
          <cell r="E133">
            <v>11901</v>
          </cell>
          <cell r="G133" t="str">
            <v>4-Men 140+</v>
          </cell>
          <cell r="H133">
            <v>4.7222222222222221E-2</v>
          </cell>
        </row>
        <row r="134">
          <cell r="A134">
            <v>43</v>
          </cell>
          <cell r="B134">
            <v>0.3611111111111111</v>
          </cell>
          <cell r="C134" t="str">
            <v>Finlay</v>
          </cell>
          <cell r="D134" t="str">
            <v>Michael</v>
          </cell>
          <cell r="E134">
            <v>309251</v>
          </cell>
          <cell r="F134" t="str">
            <v>CA Pools</v>
          </cell>
          <cell r="G134" t="str">
            <v>4-Men 140+</v>
          </cell>
          <cell r="H134">
            <v>4.8611111111111105E-2</v>
          </cell>
          <cell r="J134" t="str">
            <v>Mendez, Jones, O'Brien</v>
          </cell>
        </row>
        <row r="135">
          <cell r="A135">
            <v>43</v>
          </cell>
          <cell r="B135">
            <v>0.3611111111111111</v>
          </cell>
          <cell r="C135" t="str">
            <v>Mendez</v>
          </cell>
          <cell r="D135" t="str">
            <v>Richard</v>
          </cell>
          <cell r="E135">
            <v>345064</v>
          </cell>
          <cell r="G135" t="str">
            <v>4-Men 140+</v>
          </cell>
          <cell r="H135">
            <v>4.8611111111111105E-2</v>
          </cell>
        </row>
        <row r="136">
          <cell r="A136">
            <v>43</v>
          </cell>
          <cell r="B136">
            <v>0.3611111111111111</v>
          </cell>
          <cell r="C136" t="str">
            <v>Jones</v>
          </cell>
          <cell r="D136" t="str">
            <v>Eric</v>
          </cell>
          <cell r="E136">
            <v>377842</v>
          </cell>
          <cell r="G136" t="str">
            <v>4-Men 140+</v>
          </cell>
          <cell r="H136">
            <v>4.8611111111111105E-2</v>
          </cell>
        </row>
        <row r="137">
          <cell r="A137">
            <v>43</v>
          </cell>
          <cell r="B137">
            <v>0.3611111111111111</v>
          </cell>
          <cell r="C137" t="str">
            <v>O'Brien</v>
          </cell>
          <cell r="D137" t="str">
            <v>David</v>
          </cell>
          <cell r="E137">
            <v>195724</v>
          </cell>
          <cell r="G137" t="str">
            <v>4-Men 140+</v>
          </cell>
          <cell r="H137">
            <v>4.8611111111111105E-2</v>
          </cell>
        </row>
        <row r="138">
          <cell r="A138">
            <v>44</v>
          </cell>
          <cell r="B138">
            <v>0.36249999999999999</v>
          </cell>
          <cell r="C138" t="str">
            <v>Masterson</v>
          </cell>
          <cell r="D138" t="str">
            <v>Steven</v>
          </cell>
          <cell r="E138">
            <v>242069</v>
          </cell>
          <cell r="F138" t="str">
            <v>Swami's</v>
          </cell>
          <cell r="G138" t="str">
            <v>4-Men 140+</v>
          </cell>
          <cell r="H138">
            <v>4.9999999999999989E-2</v>
          </cell>
          <cell r="J138" t="str">
            <v>Hodgin, Huerta, Martin</v>
          </cell>
        </row>
        <row r="139">
          <cell r="A139">
            <v>44</v>
          </cell>
          <cell r="B139">
            <v>0.36249999999999999</v>
          </cell>
          <cell r="C139" t="str">
            <v>Hodgin</v>
          </cell>
          <cell r="D139" t="str">
            <v>Lee</v>
          </cell>
          <cell r="E139">
            <v>298554</v>
          </cell>
          <cell r="G139" t="str">
            <v>4-Men 140+</v>
          </cell>
          <cell r="H139">
            <v>4.9999999999999989E-2</v>
          </cell>
        </row>
        <row r="140">
          <cell r="A140">
            <v>44</v>
          </cell>
          <cell r="B140">
            <v>0.36249999999999999</v>
          </cell>
          <cell r="C140" t="str">
            <v>Huerta</v>
          </cell>
          <cell r="D140" t="str">
            <v>Troy</v>
          </cell>
          <cell r="E140">
            <v>238313</v>
          </cell>
          <cell r="G140" t="str">
            <v>4-Men 140+</v>
          </cell>
          <cell r="H140">
            <v>4.9999999999999989E-2</v>
          </cell>
        </row>
        <row r="141">
          <cell r="A141">
            <v>44</v>
          </cell>
          <cell r="B141">
            <v>0.36249999999999999</v>
          </cell>
          <cell r="C141" t="str">
            <v>Martin</v>
          </cell>
          <cell r="D141" t="str">
            <v>Jon</v>
          </cell>
          <cell r="E141">
            <v>231264</v>
          </cell>
          <cell r="G141" t="str">
            <v>4-Men 140+</v>
          </cell>
          <cell r="H141">
            <v>4.9999999999999989E-2</v>
          </cell>
        </row>
        <row r="142">
          <cell r="A142">
            <v>45</v>
          </cell>
          <cell r="B142">
            <v>0.36388888888888887</v>
          </cell>
          <cell r="C142" t="str">
            <v>Espanol</v>
          </cell>
          <cell r="D142" t="str">
            <v>Miko</v>
          </cell>
          <cell r="E142">
            <v>365846</v>
          </cell>
          <cell r="F142" t="str">
            <v>Jim Train</v>
          </cell>
          <cell r="G142" t="str">
            <v>4-Men Open</v>
          </cell>
          <cell r="H142">
            <v>5.1388888888888873E-2</v>
          </cell>
          <cell r="J142" t="str">
            <v>Valazquez, Glines, Sorenson</v>
          </cell>
        </row>
        <row r="143">
          <cell r="A143">
            <v>45</v>
          </cell>
          <cell r="B143">
            <v>0.36388888888888887</v>
          </cell>
          <cell r="C143" t="str">
            <v>Valazquez</v>
          </cell>
          <cell r="D143" t="str">
            <v>Eduardo</v>
          </cell>
          <cell r="E143">
            <v>256423</v>
          </cell>
          <cell r="G143" t="str">
            <v>4-Men Open</v>
          </cell>
          <cell r="H143">
            <v>5.1388888888888873E-2</v>
          </cell>
        </row>
        <row r="144">
          <cell r="A144">
            <v>45</v>
          </cell>
          <cell r="B144">
            <v>0.36388888888888887</v>
          </cell>
          <cell r="C144" t="str">
            <v>Glines</v>
          </cell>
          <cell r="D144" t="str">
            <v>Carlos</v>
          </cell>
          <cell r="E144">
            <v>372127</v>
          </cell>
          <cell r="G144" t="str">
            <v>4-Men Open</v>
          </cell>
          <cell r="H144">
            <v>5.1388888888888873E-2</v>
          </cell>
        </row>
        <row r="145">
          <cell r="A145">
            <v>45</v>
          </cell>
          <cell r="B145">
            <v>0.36388888888888887</v>
          </cell>
          <cell r="C145" t="str">
            <v>Sorenson</v>
          </cell>
          <cell r="D145" t="str">
            <v>James</v>
          </cell>
          <cell r="E145">
            <v>120746</v>
          </cell>
          <cell r="G145" t="str">
            <v>4-Men Open</v>
          </cell>
          <cell r="H145">
            <v>5.1388888888888873E-2</v>
          </cell>
        </row>
        <row r="146">
          <cell r="A146">
            <v>46</v>
          </cell>
          <cell r="B146">
            <v>0.36527777777777781</v>
          </cell>
          <cell r="C146" t="str">
            <v>Cohen</v>
          </cell>
          <cell r="D146" t="str">
            <v>Scott</v>
          </cell>
          <cell r="E146">
            <v>253153</v>
          </cell>
          <cell r="F146" t="str">
            <v>Lux Pro Development</v>
          </cell>
          <cell r="G146" t="str">
            <v>4-Men Open</v>
          </cell>
          <cell r="H146">
            <v>5.2777777777777812E-2</v>
          </cell>
          <cell r="J146" t="str">
            <v>Alvarez, Wesson, Page</v>
          </cell>
        </row>
        <row r="147">
          <cell r="A147">
            <v>46</v>
          </cell>
          <cell r="B147">
            <v>0.36527777777777781</v>
          </cell>
          <cell r="C147" t="str">
            <v>Alvarez</v>
          </cell>
          <cell r="D147" t="str">
            <v>Adam</v>
          </cell>
          <cell r="E147">
            <v>305534</v>
          </cell>
          <cell r="G147" t="str">
            <v>4-Men Open</v>
          </cell>
          <cell r="H147">
            <v>5.2777777777777812E-2</v>
          </cell>
        </row>
        <row r="148">
          <cell r="A148">
            <v>46</v>
          </cell>
          <cell r="B148">
            <v>0.36527777777777781</v>
          </cell>
          <cell r="C148" t="str">
            <v>Wesson</v>
          </cell>
          <cell r="D148" t="str">
            <v>Scott</v>
          </cell>
          <cell r="E148">
            <v>393212</v>
          </cell>
          <cell r="G148" t="str">
            <v>4-Men Open</v>
          </cell>
          <cell r="H148">
            <v>5.2777777777777812E-2</v>
          </cell>
        </row>
        <row r="149">
          <cell r="A149">
            <v>46</v>
          </cell>
          <cell r="B149">
            <v>0.36527777777777781</v>
          </cell>
          <cell r="C149" t="str">
            <v>Page</v>
          </cell>
          <cell r="D149" t="str">
            <v>Jack</v>
          </cell>
          <cell r="E149">
            <v>366370</v>
          </cell>
          <cell r="G149" t="str">
            <v>4-Men Open</v>
          </cell>
          <cell r="H149">
            <v>5.2777777777777812E-2</v>
          </cell>
        </row>
        <row r="150">
          <cell r="A150">
            <v>47</v>
          </cell>
          <cell r="B150">
            <v>0.3666666666666667</v>
          </cell>
          <cell r="C150" t="str">
            <v>Greenberg</v>
          </cell>
          <cell r="D150" t="str">
            <v>Cory</v>
          </cell>
          <cell r="E150">
            <v>243988</v>
          </cell>
          <cell r="F150" t="str">
            <v>Get Crackin</v>
          </cell>
          <cell r="G150" t="str">
            <v>4-Men Open</v>
          </cell>
          <cell r="H150">
            <v>5.4166666666666696E-2</v>
          </cell>
          <cell r="J150" t="str">
            <v>McCutcheon, La Roux, Schwartz</v>
          </cell>
        </row>
        <row r="151">
          <cell r="A151">
            <v>47</v>
          </cell>
          <cell r="B151">
            <v>0.3666666666666667</v>
          </cell>
          <cell r="C151" t="str">
            <v>McCutcheon</v>
          </cell>
          <cell r="D151" t="str">
            <v>Connor</v>
          </cell>
          <cell r="E151">
            <v>279388</v>
          </cell>
          <cell r="G151" t="str">
            <v>4-Men Open</v>
          </cell>
          <cell r="H151">
            <v>5.4166666666666696E-2</v>
          </cell>
        </row>
        <row r="152">
          <cell r="A152">
            <v>47</v>
          </cell>
          <cell r="B152">
            <v>0.3666666666666667</v>
          </cell>
          <cell r="C152" t="str">
            <v>La Roux</v>
          </cell>
          <cell r="D152" t="str">
            <v xml:space="preserve">Jos </v>
          </cell>
          <cell r="E152">
            <v>55824</v>
          </cell>
          <cell r="G152" t="str">
            <v>4-Men Open</v>
          </cell>
          <cell r="H152">
            <v>5.4166666666666696E-2</v>
          </cell>
        </row>
        <row r="153">
          <cell r="A153">
            <v>47</v>
          </cell>
          <cell r="B153">
            <v>0.3666666666666667</v>
          </cell>
          <cell r="C153" t="str">
            <v>Schwartz</v>
          </cell>
          <cell r="D153" t="str">
            <v>Tyler</v>
          </cell>
          <cell r="E153">
            <v>304782</v>
          </cell>
          <cell r="G153" t="str">
            <v>4-Men Open</v>
          </cell>
          <cell r="H153">
            <v>5.4166666666666696E-2</v>
          </cell>
          <cell r="I153" t="str">
            <v>Junior</v>
          </cell>
        </row>
        <row r="154">
          <cell r="A154">
            <v>48</v>
          </cell>
          <cell r="B154">
            <v>0.36805555555555558</v>
          </cell>
          <cell r="C154" t="str">
            <v>Finanger</v>
          </cell>
          <cell r="D154" t="str">
            <v>Lars</v>
          </cell>
          <cell r="E154">
            <v>204441</v>
          </cell>
          <cell r="F154" t="str">
            <v>Team Spy-Giant</v>
          </cell>
          <cell r="G154" t="str">
            <v>4-Men Open</v>
          </cell>
          <cell r="H154">
            <v>5.555555555555558E-2</v>
          </cell>
          <cell r="J154" t="str">
            <v>Davis, Butsko, Vasilas</v>
          </cell>
        </row>
        <row r="155">
          <cell r="A155">
            <v>48</v>
          </cell>
          <cell r="B155">
            <v>0.36805555555555558</v>
          </cell>
          <cell r="C155" t="str">
            <v>Davis</v>
          </cell>
          <cell r="D155" t="str">
            <v>Steven</v>
          </cell>
          <cell r="E155">
            <v>256520</v>
          </cell>
          <cell r="G155" t="str">
            <v>4-Men Open</v>
          </cell>
          <cell r="H155">
            <v>5.555555555555558E-2</v>
          </cell>
        </row>
        <row r="156">
          <cell r="A156">
            <v>48</v>
          </cell>
          <cell r="B156">
            <v>0.36805555555555558</v>
          </cell>
          <cell r="C156" t="str">
            <v>Butsko</v>
          </cell>
          <cell r="D156" t="str">
            <v>Keith</v>
          </cell>
          <cell r="E156">
            <v>301438</v>
          </cell>
          <cell r="G156" t="str">
            <v>4-Men Open</v>
          </cell>
          <cell r="H156">
            <v>5.555555555555558E-2</v>
          </cell>
        </row>
        <row r="157">
          <cell r="A157">
            <v>48</v>
          </cell>
          <cell r="B157">
            <v>0.36805555555555558</v>
          </cell>
          <cell r="C157" t="str">
            <v>Vasilas</v>
          </cell>
          <cell r="D157" t="str">
            <v>Anthony</v>
          </cell>
          <cell r="E157">
            <v>197167</v>
          </cell>
          <cell r="G157" t="str">
            <v>4-Men Open</v>
          </cell>
          <cell r="H157">
            <v>5.555555555555558E-2</v>
          </cell>
        </row>
        <row r="158">
          <cell r="A158">
            <v>49</v>
          </cell>
          <cell r="B158">
            <v>0.36944444444444446</v>
          </cell>
          <cell r="C158" t="str">
            <v>Caldera</v>
          </cell>
          <cell r="D158" t="str">
            <v>Daniel</v>
          </cell>
          <cell r="E158">
            <v>337994</v>
          </cell>
          <cell r="F158" t="str">
            <v>Rock Sport Racing</v>
          </cell>
          <cell r="G158" t="str">
            <v>4-Men Open</v>
          </cell>
          <cell r="H158">
            <v>5.6944444444444464E-2</v>
          </cell>
          <cell r="J158" t="str">
            <v>Hernandez, Woo, Ayers</v>
          </cell>
        </row>
        <row r="159">
          <cell r="A159">
            <v>49</v>
          </cell>
          <cell r="B159">
            <v>0.36944444444444446</v>
          </cell>
          <cell r="C159" t="str">
            <v>Hernandez</v>
          </cell>
          <cell r="D159" t="str">
            <v>Max</v>
          </cell>
          <cell r="E159">
            <v>182728</v>
          </cell>
          <cell r="G159" t="str">
            <v>4-Men Open</v>
          </cell>
          <cell r="H159">
            <v>5.6944444444444464E-2</v>
          </cell>
        </row>
        <row r="160">
          <cell r="A160">
            <v>49</v>
          </cell>
          <cell r="B160">
            <v>0.36944444444444446</v>
          </cell>
          <cell r="C160" t="str">
            <v>Woo</v>
          </cell>
          <cell r="D160" t="str">
            <v>Tim</v>
          </cell>
          <cell r="E160">
            <v>337644</v>
          </cell>
          <cell r="G160" t="str">
            <v>4-Men Open</v>
          </cell>
          <cell r="H160">
            <v>5.6944444444444464E-2</v>
          </cell>
        </row>
        <row r="161">
          <cell r="A161">
            <v>49</v>
          </cell>
          <cell r="B161">
            <v>0.36944444444444446</v>
          </cell>
          <cell r="C161" t="str">
            <v>Ayers</v>
          </cell>
          <cell r="D161" t="str">
            <v>Jeremy</v>
          </cell>
          <cell r="E161">
            <v>318904</v>
          </cell>
          <cell r="G161" t="str">
            <v>4-Men Open</v>
          </cell>
          <cell r="H161">
            <v>5.6944444444444464E-2</v>
          </cell>
        </row>
        <row r="162">
          <cell r="A162">
            <v>50</v>
          </cell>
          <cell r="B162">
            <v>0.37083333333333335</v>
          </cell>
          <cell r="C162" t="str">
            <v>Pettit</v>
          </cell>
          <cell r="D162" t="str">
            <v>James</v>
          </cell>
          <cell r="E162">
            <v>205086</v>
          </cell>
          <cell r="F162" t="str">
            <v>Ritte Racing</v>
          </cell>
          <cell r="G162" t="str">
            <v>4-Men Open</v>
          </cell>
          <cell r="H162">
            <v>5.8333333333333348E-2</v>
          </cell>
          <cell r="J162" t="str">
            <v>Canon, Schutz, Traughber</v>
          </cell>
        </row>
        <row r="163">
          <cell r="A163">
            <v>50</v>
          </cell>
          <cell r="B163">
            <v>0.37083333333333335</v>
          </cell>
          <cell r="C163" t="str">
            <v>Canon</v>
          </cell>
          <cell r="D163" t="str">
            <v>Spencer</v>
          </cell>
          <cell r="E163">
            <v>59115</v>
          </cell>
          <cell r="G163" t="str">
            <v>4-Men Open</v>
          </cell>
          <cell r="H163">
            <v>5.8333333333333348E-2</v>
          </cell>
        </row>
        <row r="164">
          <cell r="A164">
            <v>50</v>
          </cell>
          <cell r="B164">
            <v>0.37083333333333335</v>
          </cell>
          <cell r="C164" t="str">
            <v>Schutz</v>
          </cell>
          <cell r="D164" t="str">
            <v>Jason</v>
          </cell>
          <cell r="E164">
            <v>308633</v>
          </cell>
          <cell r="G164" t="str">
            <v>4-Men Open</v>
          </cell>
          <cell r="H164">
            <v>5.8333333333333348E-2</v>
          </cell>
        </row>
        <row r="165">
          <cell r="A165">
            <v>50</v>
          </cell>
          <cell r="B165">
            <v>0.37083333333333335</v>
          </cell>
          <cell r="C165" t="str">
            <v>Traughber</v>
          </cell>
          <cell r="D165" t="str">
            <v>Terence</v>
          </cell>
          <cell r="E165">
            <v>269632</v>
          </cell>
          <cell r="G165" t="str">
            <v>4-Men Open</v>
          </cell>
          <cell r="H165">
            <v>5.8333333333333348E-2</v>
          </cell>
        </row>
        <row r="166">
          <cell r="A166">
            <v>51</v>
          </cell>
          <cell r="B166">
            <v>0.37222222222222223</v>
          </cell>
          <cell r="C166" t="str">
            <v>Raymond</v>
          </cell>
          <cell r="D166" t="str">
            <v>Scott</v>
          </cell>
          <cell r="E166">
            <v>60314</v>
          </cell>
          <cell r="F166" t="str">
            <v>bbi-sic</v>
          </cell>
          <cell r="G166" t="str">
            <v>4-Men Open</v>
          </cell>
          <cell r="H166">
            <v>5.9722222222222232E-2</v>
          </cell>
          <cell r="J166" t="str">
            <v>Schroeder, Harris, Garrigus</v>
          </cell>
        </row>
        <row r="167">
          <cell r="A167">
            <v>51</v>
          </cell>
          <cell r="B167">
            <v>0.37222222222222223</v>
          </cell>
          <cell r="C167" t="str">
            <v>Schroeder</v>
          </cell>
          <cell r="D167" t="str">
            <v>Frank</v>
          </cell>
          <cell r="E167">
            <v>180843</v>
          </cell>
          <cell r="G167" t="str">
            <v>4-Men Open</v>
          </cell>
          <cell r="H167">
            <v>5.9722222222222232E-2</v>
          </cell>
        </row>
        <row r="168">
          <cell r="A168">
            <v>51</v>
          </cell>
          <cell r="B168">
            <v>0.37222222222222223</v>
          </cell>
          <cell r="C168" t="str">
            <v>Harris</v>
          </cell>
          <cell r="D168" t="str">
            <v>Bill</v>
          </cell>
          <cell r="E168">
            <v>15179</v>
          </cell>
          <cell r="G168" t="str">
            <v>4-Men Open</v>
          </cell>
          <cell r="H168">
            <v>5.9722222222222232E-2</v>
          </cell>
        </row>
        <row r="169">
          <cell r="A169">
            <v>51</v>
          </cell>
          <cell r="B169">
            <v>0.37222222222222223</v>
          </cell>
          <cell r="C169" t="str">
            <v>Garrigus</v>
          </cell>
          <cell r="D169" t="str">
            <v>Brent</v>
          </cell>
          <cell r="E169">
            <v>177187</v>
          </cell>
          <cell r="G169" t="str">
            <v>4-Men Open</v>
          </cell>
          <cell r="H169">
            <v>5.9722222222222232E-2</v>
          </cell>
        </row>
        <row r="170">
          <cell r="A170">
            <v>52</v>
          </cell>
          <cell r="B170">
            <v>0.37361111111111112</v>
          </cell>
          <cell r="C170" t="str">
            <v>Shein</v>
          </cell>
          <cell r="D170" t="str">
            <v>Michael</v>
          </cell>
          <cell r="E170">
            <v>251358</v>
          </cell>
          <cell r="F170" t="str">
            <v>Team Velosport - Rokform</v>
          </cell>
          <cell r="G170" t="str">
            <v>4-Men Open</v>
          </cell>
          <cell r="H170">
            <v>6.1111111111111116E-2</v>
          </cell>
          <cell r="J170" t="str">
            <v>Loftus, Jordan, Romanenko</v>
          </cell>
        </row>
        <row r="171">
          <cell r="A171">
            <v>52</v>
          </cell>
          <cell r="B171">
            <v>0.37361111111111112</v>
          </cell>
          <cell r="C171" t="str">
            <v>Loftus</v>
          </cell>
          <cell r="D171" t="str">
            <v>AJ</v>
          </cell>
          <cell r="E171">
            <v>271199</v>
          </cell>
          <cell r="G171" t="str">
            <v>4-Men Open</v>
          </cell>
          <cell r="H171">
            <v>6.1111111111111116E-2</v>
          </cell>
          <cell r="I171" t="str">
            <v>Junior</v>
          </cell>
        </row>
        <row r="172">
          <cell r="A172">
            <v>52</v>
          </cell>
          <cell r="B172">
            <v>0.37361111111111112</v>
          </cell>
          <cell r="C172" t="str">
            <v>Jordan</v>
          </cell>
          <cell r="D172" t="str">
            <v>Jarrad</v>
          </cell>
          <cell r="E172">
            <v>332992</v>
          </cell>
          <cell r="G172" t="str">
            <v>4-Men Open</v>
          </cell>
          <cell r="H172">
            <v>6.1111111111111116E-2</v>
          </cell>
          <cell r="I172" t="str">
            <v>Junior</v>
          </cell>
        </row>
        <row r="173">
          <cell r="A173">
            <v>52</v>
          </cell>
          <cell r="B173">
            <v>0.37361111111111112</v>
          </cell>
          <cell r="C173" t="str">
            <v>Romanenko</v>
          </cell>
          <cell r="D173" t="str">
            <v>Sasha</v>
          </cell>
          <cell r="E173">
            <v>377835</v>
          </cell>
          <cell r="G173" t="str">
            <v>4-Men Open</v>
          </cell>
          <cell r="H173">
            <v>6.1111111111111116E-2</v>
          </cell>
          <cell r="I173" t="str">
            <v>Junior</v>
          </cell>
        </row>
        <row r="174">
          <cell r="A174">
            <v>53</v>
          </cell>
          <cell r="B174">
            <v>0.375</v>
          </cell>
          <cell r="C174" t="str">
            <v>Vallender</v>
          </cell>
          <cell r="D174" t="str">
            <v>Mike</v>
          </cell>
          <cell r="E174">
            <v>36313</v>
          </cell>
          <cell r="F174" t="str">
            <v>Revolution Zoca Seals</v>
          </cell>
          <cell r="G174" t="str">
            <v>4-Men Open</v>
          </cell>
          <cell r="H174">
            <v>6.25E-2</v>
          </cell>
          <cell r="J174" t="str">
            <v>Hammack, Olin, Hall</v>
          </cell>
        </row>
        <row r="175">
          <cell r="A175">
            <v>53</v>
          </cell>
          <cell r="B175">
            <v>0.375</v>
          </cell>
          <cell r="C175" t="str">
            <v>Hammack</v>
          </cell>
          <cell r="D175" t="str">
            <v>Scott</v>
          </cell>
          <cell r="E175">
            <v>1786122</v>
          </cell>
          <cell r="G175" t="str">
            <v>4-Men Open</v>
          </cell>
          <cell r="H175">
            <v>6.25E-2</v>
          </cell>
        </row>
        <row r="176">
          <cell r="A176">
            <v>53</v>
          </cell>
          <cell r="B176">
            <v>0.375</v>
          </cell>
          <cell r="C176" t="str">
            <v>Olin</v>
          </cell>
          <cell r="D176" t="str">
            <v>Shawn</v>
          </cell>
          <cell r="E176">
            <v>181075</v>
          </cell>
          <cell r="G176" t="str">
            <v>4-Men Open</v>
          </cell>
          <cell r="H176">
            <v>6.25E-2</v>
          </cell>
        </row>
        <row r="177">
          <cell r="A177">
            <v>53</v>
          </cell>
          <cell r="B177">
            <v>0.375</v>
          </cell>
          <cell r="C177" t="str">
            <v>Hall</v>
          </cell>
          <cell r="D177" t="str">
            <v>Mitch</v>
          </cell>
          <cell r="E177">
            <v>169274</v>
          </cell>
          <cell r="G177" t="str">
            <v>4-Men Open</v>
          </cell>
          <cell r="H177">
            <v>6.25E-2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tabSelected="1" view="pageLayout" zoomScaleNormal="100" workbookViewId="0"/>
  </sheetViews>
  <sheetFormatPr defaultRowHeight="15" x14ac:dyDescent="0.25"/>
  <cols>
    <col min="1" max="1" width="6.5703125" bestFit="1" customWidth="1"/>
    <col min="2" max="2" width="15.140625" style="27" bestFit="1" customWidth="1"/>
    <col min="3" max="3" width="7.140625" bestFit="1" customWidth="1"/>
    <col min="4" max="5" width="0" hidden="1" customWidth="1"/>
    <col min="7" max="20" width="0" hidden="1" customWidth="1"/>
    <col min="21" max="21" width="11" bestFit="1" customWidth="1"/>
    <col min="22" max="22" width="12.5703125" bestFit="1" customWidth="1"/>
    <col min="23" max="23" width="9.85546875" bestFit="1" customWidth="1"/>
    <col min="24" max="24" width="8" style="27" bestFit="1" customWidth="1"/>
    <col min="25" max="25" width="51.28515625" bestFit="1" customWidth="1"/>
  </cols>
  <sheetData>
    <row r="1" spans="1:25" ht="39" x14ac:dyDescent="0.25">
      <c r="A1" s="1" t="s">
        <v>0</v>
      </c>
      <c r="B1" s="5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3" t="s">
        <v>10</v>
      </c>
      <c r="L1" s="7" t="s">
        <v>9</v>
      </c>
      <c r="M1" s="8" t="s">
        <v>11</v>
      </c>
      <c r="N1" s="8" t="s">
        <v>12</v>
      </c>
      <c r="O1" s="8" t="s">
        <v>13</v>
      </c>
      <c r="P1" s="9" t="s">
        <v>14</v>
      </c>
      <c r="Q1" s="10" t="s">
        <v>15</v>
      </c>
      <c r="R1" s="7" t="s">
        <v>16</v>
      </c>
      <c r="S1" s="11" t="s">
        <v>17</v>
      </c>
      <c r="T1" s="12" t="s">
        <v>18</v>
      </c>
      <c r="U1" s="13" t="s">
        <v>19</v>
      </c>
      <c r="V1" s="14" t="s">
        <v>20</v>
      </c>
      <c r="W1" s="14" t="s">
        <v>21</v>
      </c>
      <c r="X1" s="5" t="s">
        <v>22</v>
      </c>
      <c r="Y1" s="14" t="s">
        <v>23</v>
      </c>
    </row>
    <row r="2" spans="1:25" x14ac:dyDescent="0.25">
      <c r="A2" s="15">
        <v>1</v>
      </c>
      <c r="B2" s="15" t="str">
        <f>IF(ISBLANK(F2), "", IF(VLOOKUP(F2, '[1]Start List'!$A$2:$H$720, 7, FALSE) = "", "", VLOOKUP(F2, '[1]Start List'!$A$2:$H$720, 7, FALSE)))</f>
        <v>2-Men 110+</v>
      </c>
      <c r="C2" s="17">
        <f>IF(ISBLANK(F2), "", IF(VLOOKUP(F2, '[1]Start List'!$A$2:$H$720, 2, FALSE) = "", "", VLOOKUP(F2, '[1]Start List'!$A$2:$H$720, 2, FALSE)))</f>
        <v>0.31458333333333333</v>
      </c>
      <c r="D2" s="18">
        <f>IF(ISBLANK(F2), "", IF(VLOOKUP(F2, '[1]Start List'!$A$2:$H$720, 8, FALSE) = "", "", VLOOKUP(F2, '[1]Start List'!$A$2:$H$720, 8, FALSE)))</f>
        <v>2.0833333333333259E-3</v>
      </c>
      <c r="E2" s="19">
        <v>3</v>
      </c>
      <c r="F2" s="15">
        <v>3</v>
      </c>
      <c r="G2" s="20"/>
      <c r="H2" s="20">
        <v>54</v>
      </c>
      <c r="I2" s="20">
        <v>47</v>
      </c>
      <c r="J2" s="20">
        <v>0</v>
      </c>
      <c r="K2" s="21">
        <f>IF(G2+H2+I2+J2=0,"99:99:99",TIME(G2,H2,I2))</f>
        <v>3.8043981481481477E-2</v>
      </c>
      <c r="L2" s="22">
        <f>IF(G2+H2+I2+J2=0, 99, J2)</f>
        <v>0</v>
      </c>
      <c r="M2" s="23"/>
      <c r="N2" s="23"/>
      <c r="O2" s="23"/>
      <c r="P2" s="23"/>
      <c r="Q2" s="21" t="str">
        <f>IF(M2+N2+O2+P2 = 0, "99:99:99", TIME(M2,N2,O2))</f>
        <v>99:99:99</v>
      </c>
      <c r="R2" s="22">
        <f>IF(M2+N2+O2+P2=0, 99, P2)</f>
        <v>99</v>
      </c>
      <c r="S2" s="21">
        <f>IF(K2="99:99:99", IF(Q2="99:99:99", "99:99:99", Q2 - C2), K2 - D2)</f>
        <v>3.5960648148148151E-2</v>
      </c>
      <c r="T2" s="22" t="str">
        <f>IF(K2="99:99:99", IF(Q2="99:99:99", 99, IF(R2&lt;10, CONCATENATE("0",R2), R2)), IF(J2&lt;10, CONCATENATE("0",J2), J2))</f>
        <v>00</v>
      </c>
      <c r="U2" s="24" t="str">
        <f>IF(ISBLANK(F2), "", CONCATENATE(HOUR(S2),":",IF(MINUTE(S2)&lt;10,"0",""),MINUTE(S2),":",IF(SECOND(S2)&lt;10,"0",""),SECOND(S2),".",T2))</f>
        <v>0:51:47.00</v>
      </c>
      <c r="V2" s="16" t="str">
        <f>IF(ISBLANK(F2), "", IF(VLOOKUP(F2, '[1]Start List'!$A$2:$H$720, 3, FALSE) = "", "", VLOOKUP(F2, '[1]Start List'!$A$2:$H$720, 3, FALSE)))</f>
        <v>DePriester</v>
      </c>
      <c r="W2" s="16" t="str">
        <f>IF(ISBLANK(F2), "", IF(VLOOKUP(F2, '[1]Start List'!$A$2:$H$720, 4, FALSE) = "", "", VLOOKUP(F2, '[1]Start List'!$A$2:$H$720, 4, FALSE)))</f>
        <v>Bruce</v>
      </c>
      <c r="X2" s="15">
        <f>IF(ISBLANK(F2), "", IF(VLOOKUP(F2, '[1]Start List'!$A$2:$H$720, 5, FALSE) = "", "", VLOOKUP(F2, '[1]Start List'!$A$2:$H$720, 5, FALSE)))</f>
        <v>259387</v>
      </c>
      <c r="Y2" s="16" t="str">
        <f>IF(ISBLANK(F2), "", IF(AND(VLOOKUP(F2, '[1]Start List'!$A$2:$J$720, 6, FALSE) = "", VLOOKUP(F2, '[1]Start List'!$A$2:$J$720, 10, FALSE) = ""), "", CONCATENATE(VLOOKUP(F2, '[1]Start List'!$A$2:$J$720, 10, FALSE), " (",VLOOKUP(F2, '[1]Start List'!$A$2:$J$720, 6, FALSE), ")")))</f>
        <v>Kohn (Team Velosport - Rokform)</v>
      </c>
    </row>
    <row r="3" spans="1:25" x14ac:dyDescent="0.25">
      <c r="A3" s="15"/>
      <c r="B3" s="15"/>
      <c r="C3" s="17"/>
      <c r="D3" s="18"/>
      <c r="E3" s="19"/>
      <c r="F3" s="15"/>
      <c r="G3" s="20"/>
      <c r="H3" s="20"/>
      <c r="I3" s="20"/>
      <c r="J3" s="20"/>
      <c r="K3" s="21"/>
      <c r="L3" s="22"/>
      <c r="M3" s="23"/>
      <c r="N3" s="23"/>
      <c r="O3" s="23"/>
      <c r="P3" s="23"/>
      <c r="Q3" s="21"/>
      <c r="R3" s="22"/>
      <c r="S3" s="21"/>
      <c r="T3" s="22"/>
      <c r="U3" s="24"/>
      <c r="V3" s="16"/>
      <c r="W3" s="16"/>
      <c r="X3" s="15"/>
      <c r="Y3" s="16"/>
    </row>
    <row r="4" spans="1:25" x14ac:dyDescent="0.25">
      <c r="A4" s="15">
        <v>1</v>
      </c>
      <c r="B4" s="15" t="str">
        <f>IF(ISBLANK(F4), "", IF(VLOOKUP(F4, '[1]Start List'!$A$2:$H$720, 7, FALSE) = "", "", VLOOKUP(F4, '[1]Start List'!$A$2:$H$720, 7, FALSE)))</f>
        <v>2-Men 120+</v>
      </c>
      <c r="C4" s="17">
        <f>IF(ISBLANK(F4), "", IF(VLOOKUP(F4, '[1]Start List'!$A$2:$H$720, 2, FALSE) = "", "", VLOOKUP(F4, '[1]Start List'!$A$2:$H$720, 2, FALSE)))</f>
        <v>0.31319444444444444</v>
      </c>
      <c r="D4" s="18">
        <f>IF(ISBLANK(F4), "", IF(VLOOKUP(F4, '[1]Start List'!$A$2:$H$720, 8, FALSE) = "", "", VLOOKUP(F4, '[1]Start List'!$A$2:$H$720, 8, FALSE)))</f>
        <v>6.9444444444444198E-4</v>
      </c>
      <c r="E4" s="19">
        <v>2</v>
      </c>
      <c r="F4" s="15">
        <v>1</v>
      </c>
      <c r="G4" s="20"/>
      <c r="H4" s="20">
        <v>53</v>
      </c>
      <c r="I4" s="20">
        <v>49</v>
      </c>
      <c r="J4" s="20">
        <v>96</v>
      </c>
      <c r="K4" s="21">
        <f>IF(G4+H4+I4+J4=0,"99:99:99",TIME(G4,H4,I4))</f>
        <v>3.7372685185185189E-2</v>
      </c>
      <c r="L4" s="22">
        <f>IF(G4+H4+I4+J4=0, 99, J4)</f>
        <v>96</v>
      </c>
      <c r="M4" s="25"/>
      <c r="N4" s="25"/>
      <c r="O4" s="25"/>
      <c r="P4" s="26"/>
      <c r="Q4" s="21" t="str">
        <f>IF(M4+N4+O4+P4 = 0, "99:99:99", TIME(M4,N4,O4))</f>
        <v>99:99:99</v>
      </c>
      <c r="R4" s="22">
        <f>IF(M4+N4+O4+P4=0, 99, P4)</f>
        <v>99</v>
      </c>
      <c r="S4" s="21">
        <f>IF(K4="99:99:99", IF(Q4="99:99:99", "99:99:99", Q4 - C4), K4 - D4)</f>
        <v>3.6678240740740747E-2</v>
      </c>
      <c r="T4" s="22">
        <f>IF(K4="99:99:99", IF(Q4="99:99:99", 99, IF(R4&lt;10, CONCATENATE("0",R4), R4)), IF(J4&lt;10, CONCATENATE("0",J4), J4))</f>
        <v>96</v>
      </c>
      <c r="U4" s="24" t="str">
        <f>IF(ISBLANK(F4), "", CONCATENATE(HOUR(S4),":",IF(MINUTE(S4)&lt;10,"0",""),MINUTE(S4),":",IF(SECOND(S4)&lt;10,"0",""),SECOND(S4),".",T4))</f>
        <v>0:52:49.96</v>
      </c>
      <c r="V4" s="16" t="str">
        <f>IF(ISBLANK(F4), "", IF(VLOOKUP(F4, '[1]Start List'!$A$2:$H$720, 3, FALSE) = "", "", VLOOKUP(F4, '[1]Start List'!$A$2:$H$720, 3, FALSE)))</f>
        <v>Peters</v>
      </c>
      <c r="W4" s="16" t="str">
        <f>IF(ISBLANK(F4), "", IF(VLOOKUP(F4, '[1]Start List'!$A$2:$H$720, 4, FALSE) = "", "", VLOOKUP(F4, '[1]Start List'!$A$2:$H$720, 4, FALSE)))</f>
        <v>Keith</v>
      </c>
      <c r="X4" s="15">
        <f>IF(ISBLANK(F4), "", IF(VLOOKUP(F4, '[1]Start List'!$A$2:$H$720, 5, FALSE) = "", "", VLOOKUP(F4, '[1]Start List'!$A$2:$H$720, 5, FALSE)))</f>
        <v>27851</v>
      </c>
      <c r="Y4" s="16" t="str">
        <f>IF(ISBLANK(F4), "", IF(AND(VLOOKUP(F4, '[1]Start List'!$A$2:$J$720, 6, FALSE) = "", VLOOKUP(F4, '[1]Start List'!$A$2:$J$720, 10, FALSE) = ""), "", CONCATENATE(VLOOKUP(F4, '[1]Start List'!$A$2:$J$720, 10, FALSE), " (",VLOOKUP(F4, '[1]Start List'!$A$2:$J$720, 6, FALSE), ")")))</f>
        <v>Burris (Canyon Velo)</v>
      </c>
    </row>
    <row r="5" spans="1:25" x14ac:dyDescent="0.25">
      <c r="A5" s="15"/>
      <c r="B5" s="15"/>
      <c r="C5" s="17"/>
      <c r="D5" s="18"/>
      <c r="E5" s="19"/>
      <c r="F5" s="15"/>
      <c r="G5" s="20"/>
      <c r="H5" s="20"/>
      <c r="I5" s="20"/>
      <c r="J5" s="20"/>
      <c r="K5" s="21"/>
      <c r="L5" s="22"/>
      <c r="M5" s="25"/>
      <c r="N5" s="25"/>
      <c r="O5" s="25"/>
      <c r="P5" s="26"/>
      <c r="Q5" s="21"/>
      <c r="R5" s="22"/>
      <c r="S5" s="21"/>
      <c r="T5" s="22"/>
      <c r="U5" s="24"/>
      <c r="V5" s="16"/>
      <c r="W5" s="16"/>
      <c r="X5" s="15"/>
      <c r="Y5" s="16"/>
    </row>
    <row r="6" spans="1:25" x14ac:dyDescent="0.25">
      <c r="A6" s="15">
        <v>1</v>
      </c>
      <c r="B6" s="15" t="str">
        <f>IF(ISBLANK(F6), "", IF(VLOOKUP(F6, '[1]Start List'!$A$2:$H$720, 7, FALSE) = "", "", VLOOKUP(F6, '[1]Start List'!$A$2:$H$720, 7, FALSE)))</f>
        <v>2-Men 70+</v>
      </c>
      <c r="C6" s="17">
        <f>IF(ISBLANK(F6), "", IF(VLOOKUP(F6, '[1]Start List'!$A$2:$H$720, 2, FALSE) = "", "", VLOOKUP(F6, '[1]Start List'!$A$2:$H$720, 2, FALSE)))</f>
        <v>0.32013888888888892</v>
      </c>
      <c r="D6" s="18">
        <f>IF(ISBLANK(F6), "", IF(VLOOKUP(F6, '[1]Start List'!$A$2:$H$720, 8, FALSE) = "", "", VLOOKUP(F6, '[1]Start List'!$A$2:$H$720, 8, FALSE)))</f>
        <v>7.6388888888889173E-3</v>
      </c>
      <c r="E6" s="19">
        <v>8</v>
      </c>
      <c r="F6" s="15">
        <v>11</v>
      </c>
      <c r="G6" s="20"/>
      <c r="H6" s="20">
        <v>58</v>
      </c>
      <c r="I6" s="20">
        <v>16</v>
      </c>
      <c r="J6" s="20">
        <v>45</v>
      </c>
      <c r="K6" s="21">
        <f>IF(G6+H6+I6+J6=0,"99:99:99",TIME(G6,H6,I6))</f>
        <v>4.0462962962962964E-2</v>
      </c>
      <c r="L6" s="22">
        <f>IF(G6+H6+I6+J6=0, 99, J6)</f>
        <v>45</v>
      </c>
      <c r="M6" s="23"/>
      <c r="N6" s="23"/>
      <c r="O6" s="23"/>
      <c r="P6" s="23"/>
      <c r="Q6" s="21" t="str">
        <f>IF(M6+N6+O6+P6 = 0, "99:99:99", TIME(M6,N6,O6))</f>
        <v>99:99:99</v>
      </c>
      <c r="R6" s="22">
        <f>IF(M6+N6+O6+P6=0, 99, P6)</f>
        <v>99</v>
      </c>
      <c r="S6" s="21">
        <f>IF(K6="99:99:99", IF(Q6="99:99:99", "99:99:99", Q6 - C6), K6 - D6)</f>
        <v>3.2824074074074047E-2</v>
      </c>
      <c r="T6" s="22">
        <f>IF(K6="99:99:99", IF(Q6="99:99:99", 99, IF(R6&lt;10, CONCATENATE("0",R6), R6)), IF(J6&lt;10, CONCATENATE("0",J6), J6))</f>
        <v>45</v>
      </c>
      <c r="U6" s="24" t="str">
        <f>IF(ISBLANK(F6), "", CONCATENATE(HOUR(S6),":",IF(MINUTE(S6)&lt;10,"0",""),MINUTE(S6),":",IF(SECOND(S6)&lt;10,"0",""),SECOND(S6),".",T6))</f>
        <v>0:47:16.45</v>
      </c>
      <c r="V6" s="16" t="str">
        <f>IF(ISBLANK(F6), "", IF(VLOOKUP(F6, '[1]Start List'!$A$2:$H$720, 3, FALSE) = "", "", VLOOKUP(F6, '[1]Start List'!$A$2:$H$720, 3, FALSE)))</f>
        <v>Schniderman</v>
      </c>
      <c r="W6" s="16" t="str">
        <f>IF(ISBLANK(F6), "", IF(VLOOKUP(F6, '[1]Start List'!$A$2:$H$720, 4, FALSE) = "", "", VLOOKUP(F6, '[1]Start List'!$A$2:$H$720, 4, FALSE)))</f>
        <v>Justin</v>
      </c>
      <c r="X6" s="15">
        <f>IF(ISBLANK(F6), "", IF(VLOOKUP(F6, '[1]Start List'!$A$2:$H$720, 5, FALSE) = "", "", VLOOKUP(F6, '[1]Start List'!$A$2:$H$720, 5, FALSE)))</f>
        <v>40300</v>
      </c>
      <c r="Y6" s="16" t="str">
        <f>IF(ISBLANK(F6), "", IF(AND(VLOOKUP(F6, '[1]Start List'!$A$2:$J$720, 6, FALSE) = "", VLOOKUP(F6, '[1]Start List'!$A$2:$J$720, 10, FALSE) = ""), "", CONCATENATE(VLOOKUP(F6, '[1]Start List'!$A$2:$J$720, 10, FALSE), " (",VLOOKUP(F6, '[1]Start List'!$A$2:$J$720, 6, FALSE), ")")))</f>
        <v>Korbel (Serious Cycling)</v>
      </c>
    </row>
    <row r="7" spans="1:25" x14ac:dyDescent="0.25">
      <c r="A7" s="15">
        <v>2</v>
      </c>
      <c r="B7" s="15" t="str">
        <f>IF(ISBLANK(F7), "", IF(VLOOKUP(F7, '[1]Start List'!$A$2:$H$720, 7, FALSE) = "", "", VLOOKUP(F7, '[1]Start List'!$A$2:$H$720, 7, FALSE)))</f>
        <v>2-Men 70+</v>
      </c>
      <c r="C7" s="17">
        <f>IF(ISBLANK(F7), "", IF(VLOOKUP(F7, '[1]Start List'!$A$2:$H$720, 2, FALSE) = "", "", VLOOKUP(F7, '[1]Start List'!$A$2:$H$720, 2, FALSE)))</f>
        <v>0.31944444444444448</v>
      </c>
      <c r="D7" s="18">
        <f>IF(ISBLANK(F7), "", IF(VLOOKUP(F7, '[1]Start List'!$A$2:$H$720, 8, FALSE) = "", "", VLOOKUP(F7, '[1]Start List'!$A$2:$H$720, 8, FALSE)))</f>
        <v>6.9444444444444753E-3</v>
      </c>
      <c r="E7" s="19">
        <v>9</v>
      </c>
      <c r="F7" s="15">
        <v>10</v>
      </c>
      <c r="G7" s="20"/>
      <c r="H7" s="20">
        <v>58</v>
      </c>
      <c r="I7" s="20">
        <v>44</v>
      </c>
      <c r="J7" s="20">
        <v>59</v>
      </c>
      <c r="K7" s="21">
        <f>IF(G7+H7+I7+J7=0,"99:99:99",TIME(G7,H7,I7))</f>
        <v>4.0787037037037038E-2</v>
      </c>
      <c r="L7" s="22">
        <f>IF(G7+H7+I7+J7=0, 99, J7)</f>
        <v>59</v>
      </c>
      <c r="M7" s="23"/>
      <c r="N7" s="23"/>
      <c r="O7" s="23"/>
      <c r="P7" s="23"/>
      <c r="Q7" s="21" t="str">
        <f>IF(M7+N7+O7+P7 = 0, "99:99:99", TIME(M7,N7,O7))</f>
        <v>99:99:99</v>
      </c>
      <c r="R7" s="22">
        <f>IF(M7+N7+O7+P7=0, 99, P7)</f>
        <v>99</v>
      </c>
      <c r="S7" s="21">
        <f>IF(K7="99:99:99", IF(Q7="99:99:99", "99:99:99", Q7 - C7), K7 - D7)</f>
        <v>3.3842592592592563E-2</v>
      </c>
      <c r="T7" s="22">
        <f>IF(K7="99:99:99", IF(Q7="99:99:99", 99, IF(R7&lt;10, CONCATENATE("0",R7), R7)), IF(J7&lt;10, CONCATENATE("0",J7), J7))</f>
        <v>59</v>
      </c>
      <c r="U7" s="24" t="str">
        <f>IF(ISBLANK(F7), "", CONCATENATE(HOUR(S7),":",IF(MINUTE(S7)&lt;10,"0",""),MINUTE(S7),":",IF(SECOND(S7)&lt;10,"0",""),SECOND(S7),".",T7))</f>
        <v>0:48:44.59</v>
      </c>
      <c r="V7" s="16" t="str">
        <f>IF(ISBLANK(F7), "", IF(VLOOKUP(F7, '[1]Start List'!$A$2:$H$720, 3, FALSE) = "", "", VLOOKUP(F7, '[1]Start List'!$A$2:$H$720, 3, FALSE)))</f>
        <v>Herrera</v>
      </c>
      <c r="W7" s="16" t="str">
        <f>IF(ISBLANK(F7), "", IF(VLOOKUP(F7, '[1]Start List'!$A$2:$H$720, 4, FALSE) = "", "", VLOOKUP(F7, '[1]Start List'!$A$2:$H$720, 4, FALSE)))</f>
        <v>Rene</v>
      </c>
      <c r="X7" s="15">
        <f>IF(ISBLANK(F7), "", IF(VLOOKUP(F7, '[1]Start List'!$A$2:$H$720, 5, FALSE) = "", "", VLOOKUP(F7, '[1]Start List'!$A$2:$H$720, 5, FALSE)))</f>
        <v>15964</v>
      </c>
      <c r="Y7" s="16" t="str">
        <f>IF(ISBLANK(F7), "", IF(AND(VLOOKUP(F7, '[1]Start List'!$A$2:$J$720, 6, FALSE) = "", VLOOKUP(F7, '[1]Start List'!$A$2:$J$720, 10, FALSE) = ""), "", CONCATENATE(VLOOKUP(F7, '[1]Start List'!$A$2:$J$720, 10, FALSE), " (",VLOOKUP(F7, '[1]Start List'!$A$2:$J$720, 6, FALSE), ")")))</f>
        <v>Gevorgian (Team Burbank)</v>
      </c>
    </row>
    <row r="8" spans="1:25" x14ac:dyDescent="0.25">
      <c r="A8" s="15">
        <v>3</v>
      </c>
      <c r="B8" s="15" t="str">
        <f>IF(ISBLANK(F8), "", IF(VLOOKUP(F8, '[1]Start List'!$A$2:$H$720, 7, FALSE) = "", "", VLOOKUP(F8, '[1]Start List'!$A$2:$H$720, 7, FALSE)))</f>
        <v>2-Men 70+</v>
      </c>
      <c r="C8" s="17">
        <f>IF(ISBLANK(F8), "", IF(VLOOKUP(F8, '[1]Start List'!$A$2:$H$720, 2, FALSE) = "", "", VLOOKUP(F8, '[1]Start List'!$A$2:$H$720, 2, FALSE)))</f>
        <v>0.31874999999999998</v>
      </c>
      <c r="D8" s="18">
        <f>IF(ISBLANK(F8), "", IF(VLOOKUP(F8, '[1]Start List'!$A$2:$H$720, 8, FALSE) = "", "", VLOOKUP(F8, '[1]Start List'!$A$2:$H$720, 8, FALSE)))</f>
        <v>6.2499999999999778E-3</v>
      </c>
      <c r="E8" s="19">
        <v>10</v>
      </c>
      <c r="F8" s="15">
        <v>9</v>
      </c>
      <c r="G8" s="20"/>
      <c r="H8" s="20">
        <v>59</v>
      </c>
      <c r="I8" s="20">
        <v>1</v>
      </c>
      <c r="J8" s="20">
        <v>39</v>
      </c>
      <c r="K8" s="21">
        <f>IF(G8+H8+I8+J8=0,"99:99:99",TIME(G8,H8,I8))</f>
        <v>4.0983796296296296E-2</v>
      </c>
      <c r="L8" s="22">
        <f>IF(G8+H8+I8+J8=0, 99, J8)</f>
        <v>39</v>
      </c>
      <c r="M8" s="23"/>
      <c r="N8" s="23"/>
      <c r="O8" s="23"/>
      <c r="P8" s="26"/>
      <c r="Q8" s="21" t="str">
        <f>IF(M8+N8+O8+P8 = 0, "99:99:99", TIME(M8,N8,O8))</f>
        <v>99:99:99</v>
      </c>
      <c r="R8" s="22">
        <f>IF(M8+N8+O8+P8=0, 99, P8)</f>
        <v>99</v>
      </c>
      <c r="S8" s="21">
        <f>IF(K8="99:99:99", IF(Q8="99:99:99", "99:99:99", Q8 - C8), K8 - D8)</f>
        <v>3.4733796296296318E-2</v>
      </c>
      <c r="T8" s="22">
        <f>IF(K8="99:99:99", IF(Q8="99:99:99", 99, IF(R8&lt;10, CONCATENATE("0",R8), R8)), IF(J8&lt;10, CONCATENATE("0",J8), J8))</f>
        <v>39</v>
      </c>
      <c r="U8" s="24" t="str">
        <f>IF(ISBLANK(F8), "", CONCATENATE(HOUR(S8),":",IF(MINUTE(S8)&lt;10,"0",""),MINUTE(S8),":",IF(SECOND(S8)&lt;10,"0",""),SECOND(S8),".",T8))</f>
        <v>0:50:01.39</v>
      </c>
      <c r="V8" s="16" t="str">
        <f>IF(ISBLANK(F8), "", IF(VLOOKUP(F8, '[1]Start List'!$A$2:$H$720, 3, FALSE) = "", "", VLOOKUP(F8, '[1]Start List'!$A$2:$H$720, 3, FALSE)))</f>
        <v>Moston</v>
      </c>
      <c r="W8" s="16" t="str">
        <f>IF(ISBLANK(F8), "", IF(VLOOKUP(F8, '[1]Start List'!$A$2:$H$720, 4, FALSE) = "", "", VLOOKUP(F8, '[1]Start List'!$A$2:$H$720, 4, FALSE)))</f>
        <v>Chad</v>
      </c>
      <c r="X8" s="15">
        <f>IF(ISBLANK(F8), "", IF(VLOOKUP(F8, '[1]Start List'!$A$2:$H$720, 5, FALSE) = "", "", VLOOKUP(F8, '[1]Start List'!$A$2:$H$720, 5, FALSE)))</f>
        <v>367394</v>
      </c>
      <c r="Y8" s="16" t="str">
        <f>IF(ISBLANK(F8), "", IF(AND(VLOOKUP(F8, '[1]Start List'!$A$2:$J$720, 6, FALSE) = "", VLOOKUP(F8, '[1]Start List'!$A$2:$J$720, 10, FALSE) = ""), "", CONCATENATE(VLOOKUP(F8, '[1]Start List'!$A$2:$J$720, 10, FALSE), " (",VLOOKUP(F8, '[1]Start List'!$A$2:$J$720, 6, FALSE), ")")))</f>
        <v>Tuttle (Michelob/Simple Green)</v>
      </c>
    </row>
    <row r="9" spans="1:25" x14ac:dyDescent="0.25">
      <c r="A9" s="15">
        <v>4</v>
      </c>
      <c r="B9" s="15" t="str">
        <f>IF(ISBLANK(F9), "", IF(VLOOKUP(F9, '[1]Start List'!$A$2:$H$720, 7, FALSE) = "", "", VLOOKUP(F9, '[1]Start List'!$A$2:$H$720, 7, FALSE)))</f>
        <v>2-Men 70+</v>
      </c>
      <c r="C9" s="17">
        <f>IF(ISBLANK(F9), "", IF(VLOOKUP(F9, '[1]Start List'!$A$2:$H$720, 2, FALSE) = "", "", VLOOKUP(F9, '[1]Start List'!$A$2:$H$720, 2, FALSE)))</f>
        <v>0.3215277777777778</v>
      </c>
      <c r="D9" s="18">
        <f>IF(ISBLANK(F9), "", IF(VLOOKUP(F9, '[1]Start List'!$A$2:$H$720, 8, FALSE) = "", "", VLOOKUP(F9, '[1]Start List'!$A$2:$H$720, 8, FALSE)))</f>
        <v>9.0277777777778012E-3</v>
      </c>
      <c r="E9" s="19">
        <v>12</v>
      </c>
      <c r="F9" s="15">
        <v>13</v>
      </c>
      <c r="G9" s="20">
        <v>1</v>
      </c>
      <c r="H9" s="20">
        <v>3</v>
      </c>
      <c r="I9" s="20">
        <v>37</v>
      </c>
      <c r="J9" s="20">
        <v>10</v>
      </c>
      <c r="K9" s="21">
        <f>IF(G9+H9+I9+J9=0,"99:99:99",TIME(G9,H9,I9))</f>
        <v>4.4178240740740747E-2</v>
      </c>
      <c r="L9" s="22">
        <f>IF(G9+H9+I9+J9=0, 99, J9)</f>
        <v>10</v>
      </c>
      <c r="M9" s="23"/>
      <c r="N9" s="23"/>
      <c r="O9" s="23"/>
      <c r="P9" s="23"/>
      <c r="Q9" s="21" t="str">
        <f>IF(M9+N9+O9+P9 = 0, "99:99:99", TIME(M9,N9,O9))</f>
        <v>99:99:99</v>
      </c>
      <c r="R9" s="22">
        <f>IF(M9+N9+O9+P9=0, 99, P9)</f>
        <v>99</v>
      </c>
      <c r="S9" s="21">
        <f>IF(K9="99:99:99", IF(Q9="99:99:99", "99:99:99", Q9 - C9), K9 - D9)</f>
        <v>3.5150462962962946E-2</v>
      </c>
      <c r="T9" s="22">
        <f>IF(K9="99:99:99", IF(Q9="99:99:99", 99, IF(R9&lt;10, CONCATENATE("0",R9), R9)), IF(J9&lt;10, CONCATENATE("0",J9), J9))</f>
        <v>10</v>
      </c>
      <c r="U9" s="24" t="str">
        <f>IF(ISBLANK(F9), "", CONCATENATE(HOUR(S9),":",IF(MINUTE(S9)&lt;10,"0",""),MINUTE(S9),":",IF(SECOND(S9)&lt;10,"0",""),SECOND(S9),".",T9))</f>
        <v>0:50:37.10</v>
      </c>
      <c r="V9" s="16" t="str">
        <f>IF(ISBLANK(F9), "", IF(VLOOKUP(F9, '[1]Start List'!$A$2:$H$720, 3, FALSE) = "", "", VLOOKUP(F9, '[1]Start List'!$A$2:$H$720, 3, FALSE)))</f>
        <v>Wimberly</v>
      </c>
      <c r="W9" s="16" t="str">
        <f>IF(ISBLANK(F9), "", IF(VLOOKUP(F9, '[1]Start List'!$A$2:$H$720, 4, FALSE) = "", "", VLOOKUP(F9, '[1]Start List'!$A$2:$H$720, 4, FALSE)))</f>
        <v>James</v>
      </c>
      <c r="X9" s="15">
        <f>IF(ISBLANK(F9), "", IF(VLOOKUP(F9, '[1]Start List'!$A$2:$H$720, 5, FALSE) = "", "", VLOOKUP(F9, '[1]Start List'!$A$2:$H$720, 5, FALSE)))</f>
        <v>159037</v>
      </c>
      <c r="Y9" s="16" t="str">
        <f>IF(ISBLANK(F9), "", IF(AND(VLOOKUP(F9, '[1]Start List'!$A$2:$J$720, 6, FALSE) = "", VLOOKUP(F9, '[1]Start List'!$A$2:$J$720, 10, FALSE) = ""), "", CONCATENATE(VLOOKUP(F9, '[1]Start List'!$A$2:$J$720, 10, FALSE), " (",VLOOKUP(F9, '[1]Start List'!$A$2:$J$720, 6, FALSE), ")")))</f>
        <v>Fenton (UC Cyclery)</v>
      </c>
    </row>
    <row r="10" spans="1:25" x14ac:dyDescent="0.25">
      <c r="A10" s="15">
        <v>5</v>
      </c>
      <c r="B10" s="15" t="str">
        <f>IF(ISBLANK(F10), "", IF(VLOOKUP(F10, '[1]Start List'!$A$2:$H$720, 7, FALSE) = "", "", VLOOKUP(F10, '[1]Start List'!$A$2:$H$720, 7, FALSE)))</f>
        <v>2-Men 70+</v>
      </c>
      <c r="C10" s="17">
        <f>IF(ISBLANK(F10), "", IF(VLOOKUP(F10, '[1]Start List'!$A$2:$H$720, 2, FALSE) = "", "", VLOOKUP(F10, '[1]Start List'!$A$2:$H$720, 2, FALSE)))</f>
        <v>0.32083333333333336</v>
      </c>
      <c r="D10" s="18">
        <f>IF(ISBLANK(F10), "", IF(VLOOKUP(F10, '[1]Start List'!$A$2:$H$720, 8, FALSE) = "", "", VLOOKUP(F10, '[1]Start List'!$A$2:$H$720, 8, FALSE)))</f>
        <v>8.3333333333333592E-3</v>
      </c>
      <c r="E10" s="19">
        <v>11</v>
      </c>
      <c r="F10" s="15">
        <v>12</v>
      </c>
      <c r="G10" s="20">
        <v>1</v>
      </c>
      <c r="H10" s="20">
        <v>2</v>
      </c>
      <c r="I10" s="20">
        <v>58</v>
      </c>
      <c r="J10" s="20">
        <v>91</v>
      </c>
      <c r="K10" s="21">
        <f>IF(G10+H10+I10+J10=0,"99:99:99",TIME(G10,H10,I10))</f>
        <v>4.372685185185185E-2</v>
      </c>
      <c r="L10" s="22">
        <f>IF(G10+H10+I10+J10=0, 99, J10)</f>
        <v>91</v>
      </c>
      <c r="M10" s="23"/>
      <c r="N10" s="23"/>
      <c r="O10" s="23"/>
      <c r="P10" s="23"/>
      <c r="Q10" s="21" t="str">
        <f>IF(M10+N10+O10+P10 = 0, "99:99:99", TIME(M10,N10,O10))</f>
        <v>99:99:99</v>
      </c>
      <c r="R10" s="22">
        <f>IF(M10+N10+O10+P10=0, 99, P10)</f>
        <v>99</v>
      </c>
      <c r="S10" s="21">
        <f>IF(K10="99:99:99", IF(Q10="99:99:99", "99:99:99", Q10 - C10), K10 - D10)</f>
        <v>3.5393518518518491E-2</v>
      </c>
      <c r="T10" s="22">
        <f>IF(K10="99:99:99", IF(Q10="99:99:99", 99, IF(R10&lt;10, CONCATENATE("0",R10), R10)), IF(J10&lt;10, CONCATENATE("0",J10), J10))</f>
        <v>91</v>
      </c>
      <c r="U10" s="24" t="str">
        <f>IF(ISBLANK(F10), "", CONCATENATE(HOUR(S10),":",IF(MINUTE(S10)&lt;10,"0",""),MINUTE(S10),":",IF(SECOND(S10)&lt;10,"0",""),SECOND(S10),".",T10))</f>
        <v>0:50:58.91</v>
      </c>
      <c r="V10" s="16" t="str">
        <f>IF(ISBLANK(F10), "", IF(VLOOKUP(F10, '[1]Start List'!$A$2:$H$720, 3, FALSE) = "", "", VLOOKUP(F10, '[1]Start List'!$A$2:$H$720, 3, FALSE)))</f>
        <v>Wierzchucki</v>
      </c>
      <c r="W10" s="16" t="str">
        <f>IF(ISBLANK(F10), "", IF(VLOOKUP(F10, '[1]Start List'!$A$2:$H$720, 4, FALSE) = "", "", VLOOKUP(F10, '[1]Start List'!$A$2:$H$720, 4, FALSE)))</f>
        <v>Bryan</v>
      </c>
      <c r="X10" s="15">
        <f>IF(ISBLANK(F10), "", IF(VLOOKUP(F10, '[1]Start List'!$A$2:$H$720, 5, FALSE) = "", "", VLOOKUP(F10, '[1]Start List'!$A$2:$H$720, 5, FALSE)))</f>
        <v>282943</v>
      </c>
      <c r="Y10" s="16" t="str">
        <f>IF(ISBLANK(F10), "", IF(AND(VLOOKUP(F10, '[1]Start List'!$A$2:$J$720, 6, FALSE) = "", VLOOKUP(F10, '[1]Start List'!$A$2:$J$720, 10, FALSE) = ""), "", CONCATENATE(VLOOKUP(F10, '[1]Start List'!$A$2:$J$720, 10, FALSE), " (",VLOOKUP(F10, '[1]Start List'!$A$2:$J$720, 6, FALSE), ")")))</f>
        <v>McCluney (SC Velo)</v>
      </c>
    </row>
    <row r="11" spans="1:25" x14ac:dyDescent="0.25">
      <c r="A11" s="15"/>
      <c r="B11" s="15"/>
      <c r="C11" s="17"/>
      <c r="D11" s="18"/>
      <c r="E11" s="19"/>
      <c r="F11" s="15"/>
      <c r="G11" s="20"/>
      <c r="H11" s="20"/>
      <c r="I11" s="20"/>
      <c r="J11" s="20"/>
      <c r="K11" s="21"/>
      <c r="L11" s="22"/>
      <c r="M11" s="23"/>
      <c r="N11" s="23"/>
      <c r="O11" s="23"/>
      <c r="P11" s="23"/>
      <c r="Q11" s="21"/>
      <c r="R11" s="22"/>
      <c r="S11" s="21"/>
      <c r="T11" s="22"/>
      <c r="U11" s="24"/>
      <c r="V11" s="16"/>
      <c r="W11" s="16"/>
      <c r="X11" s="15"/>
      <c r="Y11" s="16"/>
    </row>
    <row r="12" spans="1:25" x14ac:dyDescent="0.25">
      <c r="A12" s="15">
        <v>1</v>
      </c>
      <c r="B12" s="15" t="str">
        <f>IF(ISBLANK(F12), "", IF(VLOOKUP(F12, '[1]Start List'!$A$2:$H$720, 7, FALSE) = "", "", VLOOKUP(F12, '[1]Start List'!$A$2:$H$720, 7, FALSE)))</f>
        <v>2-Men 90+</v>
      </c>
      <c r="C12" s="17">
        <f>IF(ISBLANK(F12), "", IF(VLOOKUP(F12, '[1]Start List'!$A$2:$H$720, 2, FALSE) = "", "", VLOOKUP(F12, '[1]Start List'!$A$2:$H$720, 2, FALSE)))</f>
        <v>0.31736111111111115</v>
      </c>
      <c r="D12" s="18">
        <f>IF(ISBLANK(F12), "", IF(VLOOKUP(F12, '[1]Start List'!$A$2:$H$720, 8, FALSE) = "", "", VLOOKUP(F12, '[1]Start List'!$A$2:$H$720, 8, FALSE)))</f>
        <v>4.8611111111111494E-3</v>
      </c>
      <c r="E12" s="19">
        <v>4</v>
      </c>
      <c r="F12" s="15">
        <v>7</v>
      </c>
      <c r="G12" s="20"/>
      <c r="H12" s="20">
        <v>54</v>
      </c>
      <c r="I12" s="20">
        <v>49</v>
      </c>
      <c r="J12" s="20">
        <v>34</v>
      </c>
      <c r="K12" s="21">
        <f>IF(G12+H12+I12+J12=0,"99:99:99",TIME(G12,H12,I12))</f>
        <v>3.8067129629629631E-2</v>
      </c>
      <c r="L12" s="22">
        <f>IF(G12+H12+I12+J12=0, 99, J12)</f>
        <v>34</v>
      </c>
      <c r="M12" s="23"/>
      <c r="N12" s="23"/>
      <c r="O12" s="23"/>
      <c r="P12" s="26"/>
      <c r="Q12" s="21" t="str">
        <f>IF(M12+N12+O12+P12 = 0, "99:99:99", TIME(M12,N12,O12))</f>
        <v>99:99:99</v>
      </c>
      <c r="R12" s="22">
        <f>IF(M12+N12+O12+P12=0, 99, P12)</f>
        <v>99</v>
      </c>
      <c r="S12" s="21">
        <f>IF(K12="99:99:99", IF(Q12="99:99:99", "99:99:99", Q12 - C12), K12 - D12)</f>
        <v>3.3206018518518482E-2</v>
      </c>
      <c r="T12" s="22">
        <f>IF(K12="99:99:99", IF(Q12="99:99:99", 99, IF(R12&lt;10, CONCATENATE("0",R12), R12)), IF(J12&lt;10, CONCATENATE("0",J12), J12))</f>
        <v>34</v>
      </c>
      <c r="U12" s="24" t="str">
        <f>IF(ISBLANK(F12), "", CONCATENATE(HOUR(S12),":",IF(MINUTE(S12)&lt;10,"0",""),MINUTE(S12),":",IF(SECOND(S12)&lt;10,"0",""),SECOND(S12),".",T12))</f>
        <v>0:47:49.34</v>
      </c>
      <c r="V12" s="16" t="str">
        <f>IF(ISBLANK(F12), "", IF(VLOOKUP(F12, '[1]Start List'!$A$2:$H$720, 3, FALSE) = "", "", VLOOKUP(F12, '[1]Start List'!$A$2:$H$720, 3, FALSE)))</f>
        <v>Shapley</v>
      </c>
      <c r="W12" s="16" t="str">
        <f>IF(ISBLANK(F12), "", IF(VLOOKUP(F12, '[1]Start List'!$A$2:$H$720, 4, FALSE) = "", "", VLOOKUP(F12, '[1]Start List'!$A$2:$H$720, 4, FALSE)))</f>
        <v>Russell</v>
      </c>
      <c r="X12" s="15">
        <f>IF(ISBLANK(F12), "", IF(VLOOKUP(F12, '[1]Start List'!$A$2:$H$720, 5, FALSE) = "", "", VLOOKUP(F12, '[1]Start List'!$A$2:$H$720, 5, FALSE)))</f>
        <v>207867</v>
      </c>
      <c r="Y12" s="16" t="str">
        <f>IF(ISBLANK(F12), "", IF(AND(VLOOKUP(F12, '[1]Start List'!$A$2:$J$720, 6, FALSE) = "", VLOOKUP(F12, '[1]Start List'!$A$2:$J$720, 10, FALSE) = ""), "", CONCATENATE(VLOOKUP(F12, '[1]Start List'!$A$2:$J$720, 10, FALSE), " (",VLOOKUP(F12, '[1]Start List'!$A$2:$J$720, 6, FALSE), ")")))</f>
        <v>Gielish (Simple Green)</v>
      </c>
    </row>
    <row r="13" spans="1:25" x14ac:dyDescent="0.25">
      <c r="A13" s="15">
        <v>2</v>
      </c>
      <c r="B13" s="15" t="str">
        <f>IF(ISBLANK(F13), "", IF(VLOOKUP(F13, '[1]Start List'!$A$2:$H$720, 7, FALSE) = "", "", VLOOKUP(F13, '[1]Start List'!$A$2:$H$720, 7, FALSE)))</f>
        <v>2-Men 90+</v>
      </c>
      <c r="C13" s="17">
        <f>IF(ISBLANK(F13), "", IF(VLOOKUP(F13, '[1]Start List'!$A$2:$H$720, 2, FALSE) = "", "", VLOOKUP(F13, '[1]Start List'!$A$2:$H$720, 2, FALSE)))</f>
        <v>0.31527777777777777</v>
      </c>
      <c r="D13" s="18">
        <f>IF(ISBLANK(F13), "", IF(VLOOKUP(F13, '[1]Start List'!$A$2:$H$720, 8, FALSE) = "", "", VLOOKUP(F13, '[1]Start List'!$A$2:$H$720, 8, FALSE)))</f>
        <v>2.7777777777777679E-3</v>
      </c>
      <c r="E13" s="19">
        <v>1</v>
      </c>
      <c r="F13" s="15">
        <v>4</v>
      </c>
      <c r="G13" s="20"/>
      <c r="H13" s="20">
        <v>52</v>
      </c>
      <c r="I13" s="20">
        <v>5</v>
      </c>
      <c r="J13" s="20">
        <v>33</v>
      </c>
      <c r="K13" s="21">
        <f>IF(G13+H13+I13+J13=0,"99:99:99",TIME(G13,H13,I13))</f>
        <v>3.6168981481481483E-2</v>
      </c>
      <c r="L13" s="22">
        <f>IF(G13+H13+I13+J13=0, 99, J13)</f>
        <v>33</v>
      </c>
      <c r="M13" s="23"/>
      <c r="N13" s="23"/>
      <c r="O13" s="23"/>
      <c r="P13" s="26"/>
      <c r="Q13" s="21" t="str">
        <f>IF(M13+N13+O13+P13 = 0, "99:99:99", TIME(M13,N13,O13))</f>
        <v>99:99:99</v>
      </c>
      <c r="R13" s="22">
        <f>IF(M13+N13+O13+P13=0, 99, P13)</f>
        <v>99</v>
      </c>
      <c r="S13" s="21">
        <f>IF(K13="99:99:99", IF(Q13="99:99:99", "99:99:99", Q13 - C13), K13 - D13)</f>
        <v>3.3391203703703715E-2</v>
      </c>
      <c r="T13" s="22">
        <f>IF(K13="99:99:99", IF(Q13="99:99:99", 99, IF(R13&lt;10, CONCATENATE("0",R13), R13)), IF(J13&lt;10, CONCATENATE("0",J13), J13))</f>
        <v>33</v>
      </c>
      <c r="U13" s="24" t="str">
        <f>IF(ISBLANK(F13), "", CONCATENATE(HOUR(S13),":",IF(MINUTE(S13)&lt;10,"0",""),MINUTE(S13),":",IF(SECOND(S13)&lt;10,"0",""),SECOND(S13),".",T13))</f>
        <v>0:48:05.33</v>
      </c>
      <c r="V13" s="16" t="str">
        <f>IF(ISBLANK(F13), "", IF(VLOOKUP(F13, '[1]Start List'!$A$2:$H$720, 3, FALSE) = "", "", VLOOKUP(F13, '[1]Start List'!$A$2:$H$720, 3, FALSE)))</f>
        <v>Bickel</v>
      </c>
      <c r="W13" s="16" t="str">
        <f>IF(ISBLANK(F13), "", IF(VLOOKUP(F13, '[1]Start List'!$A$2:$H$720, 4, FALSE) = "", "", VLOOKUP(F13, '[1]Start List'!$A$2:$H$720, 4, FALSE)))</f>
        <v>Kurt</v>
      </c>
      <c r="X13" s="15">
        <f>IF(ISBLANK(F13), "", IF(VLOOKUP(F13, '[1]Start List'!$A$2:$H$720, 5, FALSE) = "", "", VLOOKUP(F13, '[1]Start List'!$A$2:$H$720, 5, FALSE)))</f>
        <v>219611</v>
      </c>
      <c r="Y13" s="16" t="str">
        <f>IF(ISBLANK(F13), "", IF(AND(VLOOKUP(F13, '[1]Start List'!$A$2:$J$720, 6, FALSE) = "", VLOOKUP(F13, '[1]Start List'!$A$2:$J$720, 10, FALSE) = ""), "", CONCATENATE(VLOOKUP(F13, '[1]Start List'!$A$2:$J$720, 10, FALSE), " (",VLOOKUP(F13, '[1]Start List'!$A$2:$J$720, 6, FALSE), ")")))</f>
        <v>Hall (UC Cyclery)</v>
      </c>
    </row>
    <row r="14" spans="1:25" x14ac:dyDescent="0.25">
      <c r="A14" s="15">
        <v>3</v>
      </c>
      <c r="B14" s="15" t="str">
        <f>IF(ISBLANK(F14), "", IF(VLOOKUP(F14, '[1]Start List'!$A$2:$H$720, 7, FALSE) = "", "", VLOOKUP(F14, '[1]Start List'!$A$2:$H$720, 7, FALSE)))</f>
        <v>2-Men 90+</v>
      </c>
      <c r="C14" s="17">
        <f>IF(ISBLANK(F14), "", IF(VLOOKUP(F14, '[1]Start List'!$A$2:$H$720, 2, FALSE) = "", "", VLOOKUP(F14, '[1]Start List'!$A$2:$H$720, 2, FALSE)))</f>
        <v>0.31805555555555554</v>
      </c>
      <c r="D14" s="18">
        <f>IF(ISBLANK(F14), "", IF(VLOOKUP(F14, '[1]Start List'!$A$2:$H$720, 8, FALSE) = "", "", VLOOKUP(F14, '[1]Start List'!$A$2:$H$720, 8, FALSE)))</f>
        <v>5.5555555555555358E-3</v>
      </c>
      <c r="E14" s="19">
        <v>7</v>
      </c>
      <c r="F14" s="15">
        <v>8</v>
      </c>
      <c r="G14" s="20"/>
      <c r="H14" s="20">
        <v>57</v>
      </c>
      <c r="I14" s="20">
        <v>17</v>
      </c>
      <c r="J14" s="20">
        <v>24</v>
      </c>
      <c r="K14" s="21">
        <f>IF(G14+H14+I14+J14=0,"99:99:99",TIME(G14,H14,I14))</f>
        <v>3.9780092592592589E-2</v>
      </c>
      <c r="L14" s="22">
        <f>IF(G14+H14+I14+J14=0, 99, J14)</f>
        <v>24</v>
      </c>
      <c r="M14" s="23"/>
      <c r="N14" s="23"/>
      <c r="O14" s="23"/>
      <c r="P14" s="23"/>
      <c r="Q14" s="21" t="str">
        <f>IF(M14+N14+O14+P14 = 0, "99:99:99", TIME(M14,N14,O14))</f>
        <v>99:99:99</v>
      </c>
      <c r="R14" s="22">
        <f>IF(M14+N14+O14+P14=0, 99, P14)</f>
        <v>99</v>
      </c>
      <c r="S14" s="21">
        <f>IF(K14="99:99:99", IF(Q14="99:99:99", "99:99:99", Q14 - C14), K14 - D14)</f>
        <v>3.4224537037037053E-2</v>
      </c>
      <c r="T14" s="22">
        <f>IF(K14="99:99:99", IF(Q14="99:99:99", 99, IF(R14&lt;10, CONCATENATE("0",R14), R14)), IF(J14&lt;10, CONCATENATE("0",J14), J14))</f>
        <v>24</v>
      </c>
      <c r="U14" s="24" t="str">
        <f>IF(ISBLANK(F14), "", CONCATENATE(HOUR(S14),":",IF(MINUTE(S14)&lt;10,"0",""),MINUTE(S14),":",IF(SECOND(S14)&lt;10,"0",""),SECOND(S14),".",T14))</f>
        <v>0:49:17.24</v>
      </c>
      <c r="V14" s="16" t="str">
        <f>IF(ISBLANK(F14), "", IF(VLOOKUP(F14, '[1]Start List'!$A$2:$H$720, 3, FALSE) = "", "", VLOOKUP(F14, '[1]Start List'!$A$2:$H$720, 3, FALSE)))</f>
        <v>Wren</v>
      </c>
      <c r="W14" s="16" t="str">
        <f>IF(ISBLANK(F14), "", IF(VLOOKUP(F14, '[1]Start List'!$A$2:$H$720, 4, FALSE) = "", "", VLOOKUP(F14, '[1]Start List'!$A$2:$H$720, 4, FALSE)))</f>
        <v>Paul</v>
      </c>
      <c r="X14" s="15">
        <f>IF(ISBLANK(F14), "", IF(VLOOKUP(F14, '[1]Start List'!$A$2:$H$720, 5, FALSE) = "", "", VLOOKUP(F14, '[1]Start List'!$A$2:$H$720, 5, FALSE)))</f>
        <v>109074</v>
      </c>
      <c r="Y14" s="16" t="str">
        <f>IF(ISBLANK(F14), "", IF(AND(VLOOKUP(F14, '[1]Start List'!$A$2:$J$720, 6, FALSE) = "", VLOOKUP(F14, '[1]Start List'!$A$2:$J$720, 10, FALSE) = ""), "", CONCATENATE(VLOOKUP(F14, '[1]Start List'!$A$2:$J$720, 10, FALSE), " (",VLOOKUP(F14, '[1]Start List'!$A$2:$J$720, 6, FALSE), ")")))</f>
        <v>Buchanan (Polli Volece)</v>
      </c>
    </row>
    <row r="15" spans="1:25" x14ac:dyDescent="0.25">
      <c r="A15" s="15">
        <v>4</v>
      </c>
      <c r="B15" s="15" t="str">
        <f>IF(ISBLANK(F15), "", IF(VLOOKUP(F15, '[1]Start List'!$A$2:$H$720, 7, FALSE) = "", "", VLOOKUP(F15, '[1]Start List'!$A$2:$H$720, 7, FALSE)))</f>
        <v>2-Men 90+</v>
      </c>
      <c r="C15" s="17">
        <f>IF(ISBLANK(F15), "", IF(VLOOKUP(F15, '[1]Start List'!$A$2:$H$720, 2, FALSE) = "", "", VLOOKUP(F15, '[1]Start List'!$A$2:$H$720, 2, FALSE)))</f>
        <v>0.31666666666666665</v>
      </c>
      <c r="D15" s="18">
        <f>IF(ISBLANK(F15), "", IF(VLOOKUP(F15, '[1]Start List'!$A$2:$H$720, 8, FALSE) = "", "", VLOOKUP(F15, '[1]Start List'!$A$2:$H$720, 8, FALSE)))</f>
        <v>4.1666666666666519E-3</v>
      </c>
      <c r="E15" s="19">
        <v>5</v>
      </c>
      <c r="F15" s="15">
        <v>6</v>
      </c>
      <c r="G15" s="20"/>
      <c r="H15" s="20">
        <v>55</v>
      </c>
      <c r="I15" s="20">
        <v>55</v>
      </c>
      <c r="J15" s="20">
        <v>92</v>
      </c>
      <c r="K15" s="21">
        <f>IF(G15+H15+I15+J15=0,"99:99:99",TIME(G15,H15,I15))</f>
        <v>3.8831018518518515E-2</v>
      </c>
      <c r="L15" s="22">
        <f>IF(G15+H15+I15+J15=0, 99, J15)</f>
        <v>92</v>
      </c>
      <c r="M15" s="23"/>
      <c r="N15" s="23"/>
      <c r="O15" s="23"/>
      <c r="P15" s="26"/>
      <c r="Q15" s="21" t="str">
        <f>IF(M15+N15+O15+P15 = 0, "99:99:99", TIME(M15,N15,O15))</f>
        <v>99:99:99</v>
      </c>
      <c r="R15" s="22">
        <f>IF(M15+N15+O15+P15=0, 99, P15)</f>
        <v>99</v>
      </c>
      <c r="S15" s="21">
        <f>IF(K15="99:99:99", IF(Q15="99:99:99", "99:99:99", Q15 - C15), K15 - D15)</f>
        <v>3.4664351851851863E-2</v>
      </c>
      <c r="T15" s="22">
        <f>IF(K15="99:99:99", IF(Q15="99:99:99", 99, IF(R15&lt;10, CONCATENATE("0",R15), R15)), IF(J15&lt;10, CONCATENATE("0",J15), J15))</f>
        <v>92</v>
      </c>
      <c r="U15" s="24" t="str">
        <f>IF(ISBLANK(F15), "", CONCATENATE(HOUR(S15),":",IF(MINUTE(S15)&lt;10,"0",""),MINUTE(S15),":",IF(SECOND(S15)&lt;10,"0",""),SECOND(S15),".",T15))</f>
        <v>0:49:55.92</v>
      </c>
      <c r="V15" s="16" t="str">
        <f>IF(ISBLANK(F15), "", IF(VLOOKUP(F15, '[1]Start List'!$A$2:$H$720, 3, FALSE) = "", "", VLOOKUP(F15, '[1]Start List'!$A$2:$H$720, 3, FALSE)))</f>
        <v>McLaughlin</v>
      </c>
      <c r="W15" s="16" t="str">
        <f>IF(ISBLANK(F15), "", IF(VLOOKUP(F15, '[1]Start List'!$A$2:$H$720, 4, FALSE) = "", "", VLOOKUP(F15, '[1]Start List'!$A$2:$H$720, 4, FALSE)))</f>
        <v>Matt</v>
      </c>
      <c r="X15" s="15">
        <f>IF(ISBLANK(F15), "", IF(VLOOKUP(F15, '[1]Start List'!$A$2:$H$720, 5, FALSE) = "", "", VLOOKUP(F15, '[1]Start List'!$A$2:$H$720, 5, FALSE)))</f>
        <v>362027</v>
      </c>
      <c r="Y15" s="16" t="str">
        <f>IF(ISBLANK(F15), "", IF(AND(VLOOKUP(F15, '[1]Start List'!$A$2:$J$720, 6, FALSE) = "", VLOOKUP(F15, '[1]Start List'!$A$2:$J$720, 10, FALSE) = ""), "", CONCATENATE(VLOOKUP(F15, '[1]Start List'!$A$2:$J$720, 10, FALSE), " (",VLOOKUP(F15, '[1]Start List'!$A$2:$J$720, 6, FALSE), ")")))</f>
        <v>Wayne (BATT)</v>
      </c>
    </row>
    <row r="16" spans="1:25" x14ac:dyDescent="0.25">
      <c r="A16" s="15">
        <v>5</v>
      </c>
      <c r="B16" s="15" t="str">
        <f>IF(ISBLANK(F16), "", IF(VLOOKUP(F16, '[1]Start List'!$A$2:$H$720, 7, FALSE) = "", "", VLOOKUP(F16, '[1]Start List'!$A$2:$H$720, 7, FALSE)))</f>
        <v>2-Men 90+</v>
      </c>
      <c r="C16" s="17">
        <f>IF(ISBLANK(F16), "", IF(VLOOKUP(F16, '[1]Start List'!$A$2:$H$720, 2, FALSE) = "", "", VLOOKUP(F16, '[1]Start List'!$A$2:$H$720, 2, FALSE)))</f>
        <v>0.31597222222222221</v>
      </c>
      <c r="D16" s="18">
        <f>IF(ISBLANK(F16), "", IF(VLOOKUP(F16, '[1]Start List'!$A$2:$H$720, 8, FALSE) = "", "", VLOOKUP(F16, '[1]Start List'!$A$2:$H$720, 8, FALSE)))</f>
        <v>3.4722222222222099E-3</v>
      </c>
      <c r="E16" s="19">
        <v>6</v>
      </c>
      <c r="F16" s="15">
        <v>5</v>
      </c>
      <c r="G16" s="20"/>
      <c r="H16" s="20">
        <v>56</v>
      </c>
      <c r="I16" s="20">
        <v>31</v>
      </c>
      <c r="J16" s="20">
        <v>15</v>
      </c>
      <c r="K16" s="21">
        <f>IF(G16+H16+I16+J16=0,"99:99:99",TIME(G16,H16,I16))</f>
        <v>3.9247685185185184E-2</v>
      </c>
      <c r="L16" s="22">
        <f>IF(G16+H16+I16+J16=0, 99, J16)</f>
        <v>15</v>
      </c>
      <c r="M16" s="23"/>
      <c r="N16" s="23"/>
      <c r="O16" s="23"/>
      <c r="P16" s="26"/>
      <c r="Q16" s="21" t="str">
        <f>IF(M16+N16+O16+P16 = 0, "99:99:99", TIME(M16,N16,O16))</f>
        <v>99:99:99</v>
      </c>
      <c r="R16" s="22">
        <f>IF(M16+N16+O16+P16=0, 99, P16)</f>
        <v>99</v>
      </c>
      <c r="S16" s="21">
        <f>IF(K16="99:99:99", IF(Q16="99:99:99", "99:99:99", Q16 - C16), K16 - D16)</f>
        <v>3.5775462962962974E-2</v>
      </c>
      <c r="T16" s="22">
        <f>IF(K16="99:99:99", IF(Q16="99:99:99", 99, IF(R16&lt;10, CONCATENATE("0",R16), R16)), IF(J16&lt;10, CONCATENATE("0",J16), J16))</f>
        <v>15</v>
      </c>
      <c r="U16" s="24" t="str">
        <f>IF(ISBLANK(F16), "", CONCATENATE(HOUR(S16),":",IF(MINUTE(S16)&lt;10,"0",""),MINUTE(S16),":",IF(SECOND(S16)&lt;10,"0",""),SECOND(S16),".",T16))</f>
        <v>0:51:31.15</v>
      </c>
      <c r="V16" s="16" t="str">
        <f>IF(ISBLANK(F16), "", IF(VLOOKUP(F16, '[1]Start List'!$A$2:$H$720, 3, FALSE) = "", "", VLOOKUP(F16, '[1]Start List'!$A$2:$H$720, 3, FALSE)))</f>
        <v>Buches</v>
      </c>
      <c r="W16" s="16" t="str">
        <f>IF(ISBLANK(F16), "", IF(VLOOKUP(F16, '[1]Start List'!$A$2:$H$720, 4, FALSE) = "", "", VLOOKUP(F16, '[1]Start List'!$A$2:$H$720, 4, FALSE)))</f>
        <v>David</v>
      </c>
      <c r="X16" s="15">
        <f>IF(ISBLANK(F16), "", IF(VLOOKUP(F16, '[1]Start List'!$A$2:$H$720, 5, FALSE) = "", "", VLOOKUP(F16, '[1]Start List'!$A$2:$H$720, 5, FALSE)))</f>
        <v>85240</v>
      </c>
      <c r="Y16" s="16" t="str">
        <f>IF(ISBLANK(F16), "", IF(AND(VLOOKUP(F16, '[1]Start List'!$A$2:$J$720, 6, FALSE) = "", VLOOKUP(F16, '[1]Start List'!$A$2:$J$720, 10, FALSE) = ""), "", CONCATENATE(VLOOKUP(F16, '[1]Start List'!$A$2:$J$720, 10, FALSE), " (",VLOOKUP(F16, '[1]Start List'!$A$2:$J$720, 6, FALSE), ")")))</f>
        <v>Goldberg (BGM Sports)</v>
      </c>
    </row>
    <row r="17" spans="1:25" x14ac:dyDescent="0.25">
      <c r="A17" s="15"/>
      <c r="B17" s="15"/>
      <c r="C17" s="17"/>
      <c r="D17" s="18"/>
      <c r="E17" s="19"/>
      <c r="F17" s="15"/>
      <c r="G17" s="20"/>
      <c r="H17" s="20"/>
      <c r="I17" s="20"/>
      <c r="J17" s="20"/>
      <c r="K17" s="21"/>
      <c r="L17" s="22"/>
      <c r="M17" s="23"/>
      <c r="N17" s="23"/>
      <c r="O17" s="23"/>
      <c r="P17" s="26"/>
      <c r="Q17" s="21"/>
      <c r="R17" s="22"/>
      <c r="S17" s="21"/>
      <c r="T17" s="22"/>
      <c r="U17" s="24"/>
      <c r="V17" s="16"/>
      <c r="W17" s="16"/>
      <c r="X17" s="15"/>
      <c r="Y17" s="16"/>
    </row>
    <row r="18" spans="1:25" x14ac:dyDescent="0.25">
      <c r="A18" s="15">
        <v>1</v>
      </c>
      <c r="B18" s="15" t="str">
        <f>IF(ISBLANK(F18), "", IF(VLOOKUP(F18, '[1]Start List'!$A$2:$H$720, 7, FALSE) = "", "", VLOOKUP(F18, '[1]Start List'!$A$2:$H$720, 7, FALSE)))</f>
        <v>2-Men Open</v>
      </c>
      <c r="C18" s="17">
        <f>IF(ISBLANK(F18), "", IF(VLOOKUP(F18, '[1]Start List'!$A$2:$H$720, 2, FALSE) = "", "", VLOOKUP(F18, '[1]Start List'!$A$2:$H$720, 2, FALSE)))</f>
        <v>0.32222222222222224</v>
      </c>
      <c r="D18" s="18">
        <f>IF(ISBLANK(F18), "", IF(VLOOKUP(F18, '[1]Start List'!$A$2:$H$720, 8, FALSE) = "", "", VLOOKUP(F18, '[1]Start List'!$A$2:$H$720, 8, FALSE)))</f>
        <v>9.7222222222222432E-3</v>
      </c>
      <c r="E18" s="19">
        <v>16</v>
      </c>
      <c r="F18" s="15">
        <v>14</v>
      </c>
      <c r="G18" s="20">
        <v>1</v>
      </c>
      <c r="H18" s="20">
        <v>18</v>
      </c>
      <c r="I18" s="20">
        <v>42</v>
      </c>
      <c r="J18" s="20">
        <v>9</v>
      </c>
      <c r="K18" s="21">
        <f>IF(G18+H18+I18+J18=0,"99:99:99",TIME(G18,H18,I18))</f>
        <v>5.4652777777777772E-2</v>
      </c>
      <c r="L18" s="22">
        <f>IF(G18+H18+I18+J18=0, 99, J18)</f>
        <v>9</v>
      </c>
      <c r="M18" s="23"/>
      <c r="N18" s="23"/>
      <c r="O18" s="23"/>
      <c r="P18" s="23"/>
      <c r="Q18" s="21" t="str">
        <f>IF(M18+N18+O18+P18 = 0, "99:99:99", TIME(M18,N18,O18))</f>
        <v>99:99:99</v>
      </c>
      <c r="R18" s="22">
        <f>IF(M18+N18+O18+P18=0, 99, P18)</f>
        <v>99</v>
      </c>
      <c r="S18" s="21">
        <f>IF(K18="99:99:99", IF(Q18="99:99:99", "99:99:99", Q18 - C18), K18 - D18)</f>
        <v>4.4930555555555529E-2</v>
      </c>
      <c r="T18" s="22" t="str">
        <f>IF(K18="99:99:99", IF(Q18="99:99:99", 99, IF(R18&lt;10, CONCATENATE("0",R18), R18)), IF(J18&lt;10, CONCATENATE("0",J18), J18))</f>
        <v>09</v>
      </c>
      <c r="U18" s="24" t="str">
        <f>IF(ISBLANK(F18), "", CONCATENATE(HOUR(S18),":",IF(MINUTE(S18)&lt;10,"0",""),MINUTE(S18),":",IF(SECOND(S18)&lt;10,"0",""),SECOND(S18),".",T18))</f>
        <v>1:04:42.09</v>
      </c>
      <c r="V18" s="16" t="str">
        <f>IF(ISBLANK(F18), "", IF(VLOOKUP(F18, '[1]Start List'!$A$2:$H$720, 3, FALSE) = "", "", VLOOKUP(F18, '[1]Start List'!$A$2:$H$720, 3, FALSE)))</f>
        <v>Zinniker</v>
      </c>
      <c r="W18" s="16" t="str">
        <f>IF(ISBLANK(F18), "", IF(VLOOKUP(F18, '[1]Start List'!$A$2:$H$720, 4, FALSE) = "", "", VLOOKUP(F18, '[1]Start List'!$A$2:$H$720, 4, FALSE)))</f>
        <v>Alan</v>
      </c>
      <c r="X18" s="15">
        <f>IF(ISBLANK(F18), "", IF(VLOOKUP(F18, '[1]Start List'!$A$2:$H$720, 5, FALSE) = "", "", VLOOKUP(F18, '[1]Start List'!$A$2:$H$720, 5, FALSE)))</f>
        <v>200876</v>
      </c>
      <c r="Y18" s="16" t="str">
        <f>IF(ISBLANK(F18), "", IF(AND(VLOOKUP(F18, '[1]Start List'!$A$2:$J$720, 6, FALSE) = "", VLOOKUP(F18, '[1]Start List'!$A$2:$J$720, 10, FALSE) = ""), "", CONCATENATE(VLOOKUP(F18, '[1]Start List'!$A$2:$J$720, 10, FALSE), " (",VLOOKUP(F18, '[1]Start List'!$A$2:$J$720, 6, FALSE), ")")))</f>
        <v>Nelson (Ritte Fut)</v>
      </c>
    </row>
    <row r="19" spans="1:25" x14ac:dyDescent="0.25">
      <c r="A19" s="15"/>
      <c r="B19" s="15"/>
      <c r="C19" s="17"/>
      <c r="D19" s="18"/>
      <c r="E19" s="19"/>
      <c r="F19" s="15"/>
      <c r="G19" s="20"/>
      <c r="H19" s="20"/>
      <c r="I19" s="20"/>
      <c r="J19" s="20"/>
      <c r="K19" s="21"/>
      <c r="L19" s="22"/>
      <c r="M19" s="23"/>
      <c r="N19" s="23"/>
      <c r="O19" s="23"/>
      <c r="P19" s="23"/>
      <c r="Q19" s="21"/>
      <c r="R19" s="22"/>
      <c r="S19" s="21"/>
      <c r="T19" s="22"/>
      <c r="U19" s="24"/>
      <c r="V19" s="16"/>
      <c r="W19" s="16"/>
      <c r="X19" s="15"/>
      <c r="Y19" s="16"/>
    </row>
    <row r="20" spans="1:25" x14ac:dyDescent="0.25">
      <c r="A20" s="15">
        <v>1</v>
      </c>
      <c r="B20" s="15" t="str">
        <f>IF(ISBLANK(F20), "", IF(VLOOKUP(F20, '[1]Start List'!$A$2:$H$720, 7, FALSE) = "", "", VLOOKUP(F20, '[1]Start List'!$A$2:$H$720, 7, FALSE)))</f>
        <v>2-Women Open</v>
      </c>
      <c r="C20" s="17">
        <f>IF(ISBLANK(F20), "", IF(VLOOKUP(F20, '[1]Start List'!$A$2:$H$720, 2, FALSE) = "", "", VLOOKUP(F20, '[1]Start List'!$A$2:$H$720, 2, FALSE)))</f>
        <v>0.32361111111111113</v>
      </c>
      <c r="D20" s="18">
        <f>IF(ISBLANK(F20), "", IF(VLOOKUP(F20, '[1]Start List'!$A$2:$H$720, 8, FALSE) = "", "", VLOOKUP(F20, '[1]Start List'!$A$2:$H$720, 8, FALSE)))</f>
        <v>1.1111111111111127E-2</v>
      </c>
      <c r="E20" s="19">
        <v>13</v>
      </c>
      <c r="F20" s="15">
        <v>16</v>
      </c>
      <c r="G20" s="20">
        <v>1</v>
      </c>
      <c r="H20" s="20">
        <v>8</v>
      </c>
      <c r="I20" s="20">
        <v>3</v>
      </c>
      <c r="J20" s="20">
        <v>68</v>
      </c>
      <c r="K20" s="21">
        <f>IF(G20+H20+I20+J20=0,"99:99:99",TIME(G20,H20,I20))</f>
        <v>4.7256944444444449E-2</v>
      </c>
      <c r="L20" s="22">
        <f>IF(G20+H20+I20+J20=0, 99, J20)</f>
        <v>68</v>
      </c>
      <c r="M20" s="23"/>
      <c r="N20" s="23"/>
      <c r="O20" s="23"/>
      <c r="P20" s="23"/>
      <c r="Q20" s="21" t="str">
        <f>IF(M20+N20+O20+P20 = 0, "99:99:99", TIME(M20,N20,O20))</f>
        <v>99:99:99</v>
      </c>
      <c r="R20" s="22">
        <f>IF(M20+N20+O20+P20=0, 99, P20)</f>
        <v>99</v>
      </c>
      <c r="S20" s="21">
        <f>IF(K20="99:99:99", IF(Q20="99:99:99", "99:99:99", Q20 - C20), K20 - D20)</f>
        <v>3.6145833333333321E-2</v>
      </c>
      <c r="T20" s="22">
        <f>IF(K20="99:99:99", IF(Q20="99:99:99", 99, IF(R20&lt;10, CONCATENATE("0",R20), R20)), IF(J20&lt;10, CONCATENATE("0",J20), J20))</f>
        <v>68</v>
      </c>
      <c r="U20" s="24" t="str">
        <f>IF(ISBLANK(F20), "", CONCATENATE(HOUR(S20),":",IF(MINUTE(S20)&lt;10,"0",""),MINUTE(S20),":",IF(SECOND(S20)&lt;10,"0",""),SECOND(S20),".",T20))</f>
        <v>0:52:03.68</v>
      </c>
      <c r="V20" s="16" t="str">
        <f>IF(ISBLANK(F20), "", IF(VLOOKUP(F20, '[1]Start List'!$A$2:$H$720, 3, FALSE) = "", "", VLOOKUP(F20, '[1]Start List'!$A$2:$H$720, 3, FALSE)))</f>
        <v>Clemence</v>
      </c>
      <c r="W20" s="16" t="str">
        <f>IF(ISBLANK(F20), "", IF(VLOOKUP(F20, '[1]Start List'!$A$2:$H$720, 4, FALSE) = "", "", VLOOKUP(F20, '[1]Start List'!$A$2:$H$720, 4, FALSE)))</f>
        <v>Ruth</v>
      </c>
      <c r="X20" s="15">
        <f>IF(ISBLANK(F20), "", IF(VLOOKUP(F20, '[1]Start List'!$A$2:$H$720, 5, FALSE) = "", "", VLOOKUP(F20, '[1]Start List'!$A$2:$H$720, 5, FALSE)))</f>
        <v>7113</v>
      </c>
      <c r="Y20" s="16" t="str">
        <f>IF(ISBLANK(F20), "", IF(AND(VLOOKUP(F20, '[1]Start List'!$A$2:$J$720, 6, FALSE) = "", VLOOKUP(F20, '[1]Start List'!$A$2:$J$720, 10, FALSE) = ""), "", CONCATENATE(VLOOKUP(F20, '[1]Start List'!$A$2:$J$720, 10, FALSE), " (",VLOOKUP(F20, '[1]Start List'!$A$2:$J$720, 6, FALSE), ")")))</f>
        <v>Hunter (San Juan VW SoCal)</v>
      </c>
    </row>
    <row r="21" spans="1:25" x14ac:dyDescent="0.25">
      <c r="A21" s="15">
        <v>2</v>
      </c>
      <c r="B21" s="15" t="str">
        <f>IF(ISBLANK(F21), "", IF(VLOOKUP(F21, '[1]Start List'!$A$2:$H$720, 7, FALSE) = "", "", VLOOKUP(F21, '[1]Start List'!$A$2:$H$720, 7, FALSE)))</f>
        <v>2-Women Open</v>
      </c>
      <c r="C21" s="17">
        <f>IF(ISBLANK(F21), "", IF(VLOOKUP(F21, '[1]Start List'!$A$2:$H$720, 2, FALSE) = "", "", VLOOKUP(F21, '[1]Start List'!$A$2:$H$720, 2, FALSE)))</f>
        <v>0.32291666666666669</v>
      </c>
      <c r="D21" s="18">
        <f>IF(ISBLANK(F21), "", IF(VLOOKUP(F21, '[1]Start List'!$A$2:$H$720, 8, FALSE) = "", "", VLOOKUP(F21, '[1]Start List'!$A$2:$H$720, 8, FALSE)))</f>
        <v>1.0416666666666685E-2</v>
      </c>
      <c r="E21" s="19">
        <v>14</v>
      </c>
      <c r="F21" s="15">
        <v>15</v>
      </c>
      <c r="G21" s="20">
        <v>1</v>
      </c>
      <c r="H21" s="20">
        <v>8</v>
      </c>
      <c r="I21" s="20">
        <v>45</v>
      </c>
      <c r="J21" s="20">
        <v>14</v>
      </c>
      <c r="K21" s="21">
        <f>IF(G21+H21+I21+J21=0,"99:99:99",TIME(G21,H21,I21))</f>
        <v>4.7743055555555552E-2</v>
      </c>
      <c r="L21" s="22">
        <f>IF(G21+H21+I21+J21=0, 99, J21)</f>
        <v>14</v>
      </c>
      <c r="M21" s="23"/>
      <c r="N21" s="23"/>
      <c r="O21" s="23"/>
      <c r="P21" s="23"/>
      <c r="Q21" s="21" t="str">
        <f>IF(M21+N21+O21+P21 = 0, "99:99:99", TIME(M21,N21,O21))</f>
        <v>99:99:99</v>
      </c>
      <c r="R21" s="22">
        <f>IF(M21+N21+O21+P21=0, 99, P21)</f>
        <v>99</v>
      </c>
      <c r="S21" s="21">
        <f>IF(K21="99:99:99", IF(Q21="99:99:99", "99:99:99", Q21 - C21), K21 - D21)</f>
        <v>3.7326388888888867E-2</v>
      </c>
      <c r="T21" s="22">
        <f>IF(K21="99:99:99", IF(Q21="99:99:99", 99, IF(R21&lt;10, CONCATENATE("0",R21), R21)), IF(J21&lt;10, CONCATENATE("0",J21), J21))</f>
        <v>14</v>
      </c>
      <c r="U21" s="24" t="str">
        <f>IF(ISBLANK(F21), "", CONCATENATE(HOUR(S21),":",IF(MINUTE(S21)&lt;10,"0",""),MINUTE(S21),":",IF(SECOND(S21)&lt;10,"0",""),SECOND(S21),".",T21))</f>
        <v>0:53:45.14</v>
      </c>
      <c r="V21" s="16" t="str">
        <f>IF(ISBLANK(F21), "", IF(VLOOKUP(F21, '[1]Start List'!$A$2:$H$720, 3, FALSE) = "", "", VLOOKUP(F21, '[1]Start List'!$A$2:$H$720, 3, FALSE)))</f>
        <v>Siegel</v>
      </c>
      <c r="W21" s="16" t="str">
        <f>IF(ISBLANK(F21), "", IF(VLOOKUP(F21, '[1]Start List'!$A$2:$H$720, 4, FALSE) = "", "", VLOOKUP(F21, '[1]Start List'!$A$2:$H$720, 4, FALSE)))</f>
        <v>Rebecca</v>
      </c>
      <c r="X21" s="15">
        <f>IF(ISBLANK(F21), "", IF(VLOOKUP(F21, '[1]Start List'!$A$2:$H$720, 5, FALSE) = "", "", VLOOKUP(F21, '[1]Start List'!$A$2:$H$720, 5, FALSE)))</f>
        <v>285569</v>
      </c>
      <c r="Y21" s="16" t="str">
        <f>IF(ISBLANK(F21), "", IF(AND(VLOOKUP(F21, '[1]Start List'!$A$2:$J$720, 6, FALSE) = "", VLOOKUP(F21, '[1]Start List'!$A$2:$J$720, 10, FALSE) = ""), "", CONCATENATE(VLOOKUP(F21, '[1]Start List'!$A$2:$J$720, 10, FALSE), " (",VLOOKUP(F21, '[1]Start List'!$A$2:$J$720, 6, FALSE), ")")))</f>
        <v>Breck (SC Velo)</v>
      </c>
    </row>
    <row r="22" spans="1:25" x14ac:dyDescent="0.25">
      <c r="A22" s="15">
        <v>3</v>
      </c>
      <c r="B22" s="15" t="str">
        <f>IF(ISBLANK(F22), "", IF(VLOOKUP(F22, '[1]Start List'!$A$2:$H$720, 7, FALSE) = "", "", VLOOKUP(F22, '[1]Start List'!$A$2:$H$720, 7, FALSE)))</f>
        <v>2-Women Open</v>
      </c>
      <c r="C22" s="17">
        <f>IF(ISBLANK(F22), "", IF(VLOOKUP(F22, '[1]Start List'!$A$2:$H$720, 2, FALSE) = "", "", VLOOKUP(F22, '[1]Start List'!$A$2:$H$720, 2, FALSE)))</f>
        <v>0.32430555555555557</v>
      </c>
      <c r="D22" s="18">
        <f>IF(ISBLANK(F22), "", IF(VLOOKUP(F22, '[1]Start List'!$A$2:$H$720, 8, FALSE) = "", "", VLOOKUP(F22, '[1]Start List'!$A$2:$H$720, 8, FALSE)))</f>
        <v>1.1805555555555569E-2</v>
      </c>
      <c r="E22" s="19">
        <v>15</v>
      </c>
      <c r="F22" s="15">
        <v>17</v>
      </c>
      <c r="G22" s="20">
        <v>1</v>
      </c>
      <c r="H22" s="20">
        <v>15</v>
      </c>
      <c r="I22" s="20">
        <v>15</v>
      </c>
      <c r="J22" s="20">
        <v>3</v>
      </c>
      <c r="K22" s="21">
        <f>IF(G22+H22+I22+J22=0,"99:99:99",TIME(G22,H22,I22))</f>
        <v>5.2256944444444446E-2</v>
      </c>
      <c r="L22" s="22">
        <f>IF(G22+H22+I22+J22=0, 99, J22)</f>
        <v>3</v>
      </c>
      <c r="M22" s="23"/>
      <c r="N22" s="23"/>
      <c r="O22" s="23"/>
      <c r="P22" s="23"/>
      <c r="Q22" s="21" t="str">
        <f>IF(M22+N22+O22+P22 = 0, "99:99:99", TIME(M22,N22,O22))</f>
        <v>99:99:99</v>
      </c>
      <c r="R22" s="22">
        <f>IF(M22+N22+O22+P22=0, 99, P22)</f>
        <v>99</v>
      </c>
      <c r="S22" s="21">
        <f>IF(K22="99:99:99", IF(Q22="99:99:99", "99:99:99", Q22 - C22), K22 - D22)</f>
        <v>4.0451388888888877E-2</v>
      </c>
      <c r="T22" s="22" t="str">
        <f>IF(K22="99:99:99", IF(Q22="99:99:99", 99, IF(R22&lt;10, CONCATENATE("0",R22), R22)), IF(J22&lt;10, CONCATENATE("0",J22), J22))</f>
        <v>03</v>
      </c>
      <c r="U22" s="24" t="str">
        <f>IF(ISBLANK(F22), "", CONCATENATE(HOUR(S22),":",IF(MINUTE(S22)&lt;10,"0",""),MINUTE(S22),":",IF(SECOND(S22)&lt;10,"0",""),SECOND(S22),".",T22))</f>
        <v>0:58:15.03</v>
      </c>
      <c r="V22" s="16" t="str">
        <f>IF(ISBLANK(F22), "", IF(VLOOKUP(F22, '[1]Start List'!$A$2:$H$720, 3, FALSE) = "", "", VLOOKUP(F22, '[1]Start List'!$A$2:$H$720, 3, FALSE)))</f>
        <v>Rodarti</v>
      </c>
      <c r="W22" s="16" t="str">
        <f>IF(ISBLANK(F22), "", IF(VLOOKUP(F22, '[1]Start List'!$A$2:$H$720, 4, FALSE) = "", "", VLOOKUP(F22, '[1]Start List'!$A$2:$H$720, 4, FALSE)))</f>
        <v>Leah</v>
      </c>
      <c r="X22" s="15">
        <f>IF(ISBLANK(F22), "", IF(VLOOKUP(F22, '[1]Start List'!$A$2:$H$720, 5, FALSE) = "", "", VLOOKUP(F22, '[1]Start List'!$A$2:$H$720, 5, FALSE)))</f>
        <v>47873</v>
      </c>
      <c r="Y22" s="16" t="str">
        <f>IF(ISBLANK(F22), "", IF(AND(VLOOKUP(F22, '[1]Start List'!$A$2:$J$720, 6, FALSE) = "", VLOOKUP(F22, '[1]Start List'!$A$2:$J$720, 10, FALSE) = ""), "", CONCATENATE(VLOOKUP(F22, '[1]Start List'!$A$2:$J$720, 10, FALSE), " (",VLOOKUP(F22, '[1]Start List'!$A$2:$J$720, 6, FALSE), ")")))</f>
        <v>Fenton (Capo VW Webcor SOC)</v>
      </c>
    </row>
    <row r="23" spans="1:25" x14ac:dyDescent="0.25">
      <c r="A23" s="15">
        <v>4</v>
      </c>
      <c r="B23" s="15" t="str">
        <f>IF(ISBLANK(F23), "", IF(VLOOKUP(F23, '[1]Start List'!$A$2:$H$720, 7, FALSE) = "", "", VLOOKUP(F23, '[1]Start List'!$A$2:$H$720, 7, FALSE)))</f>
        <v>2-Women Open</v>
      </c>
      <c r="C23" s="17">
        <f>IF(ISBLANK(F23), "", IF(VLOOKUP(F23, '[1]Start List'!$A$2:$H$720, 2, FALSE) = "", "", VLOOKUP(F23, '[1]Start List'!$A$2:$H$720, 2, FALSE)))</f>
        <v>0.32500000000000001</v>
      </c>
      <c r="D23" s="18">
        <f>IF(ISBLANK(F23), "", IF(VLOOKUP(F23, '[1]Start List'!$A$2:$H$720, 8, FALSE) = "", "", VLOOKUP(F23, '[1]Start List'!$A$2:$H$720, 8, FALSE)))</f>
        <v>1.2500000000000011E-2</v>
      </c>
      <c r="E23" s="19">
        <v>18</v>
      </c>
      <c r="F23" s="15">
        <v>18</v>
      </c>
      <c r="G23" s="20">
        <v>1</v>
      </c>
      <c r="H23" s="20">
        <v>21</v>
      </c>
      <c r="I23" s="20">
        <v>11</v>
      </c>
      <c r="J23" s="20">
        <v>90</v>
      </c>
      <c r="K23" s="21">
        <f>IF(G23+H23+I23+J23=0,"99:99:99",TIME(G23,H23,I23))</f>
        <v>5.6377314814814818E-2</v>
      </c>
      <c r="L23" s="22">
        <f>IF(G23+H23+I23+J23=0, 99, J23)</f>
        <v>90</v>
      </c>
      <c r="M23" s="23"/>
      <c r="N23" s="23"/>
      <c r="O23" s="23"/>
      <c r="P23" s="23"/>
      <c r="Q23" s="21" t="str">
        <f>IF(M23+N23+O23+P23 = 0, "99:99:99", TIME(M23,N23,O23))</f>
        <v>99:99:99</v>
      </c>
      <c r="R23" s="22">
        <f>IF(M23+N23+O23+P23=0, 99, P23)</f>
        <v>99</v>
      </c>
      <c r="S23" s="21">
        <f>IF(K23="99:99:99", IF(Q23="99:99:99", "99:99:99", Q23 - C23), K23 - D23)</f>
        <v>4.3877314814814806E-2</v>
      </c>
      <c r="T23" s="22">
        <f>IF(K23="99:99:99", IF(Q23="99:99:99", 99, IF(R23&lt;10, CONCATENATE("0",R23), R23)), IF(J23&lt;10, CONCATENATE("0",J23), J23))</f>
        <v>90</v>
      </c>
      <c r="U23" s="24" t="str">
        <f>IF(ISBLANK(F23), "", CONCATENATE(HOUR(S23),":",IF(MINUTE(S23)&lt;10,"0",""),MINUTE(S23),":",IF(SECOND(S23)&lt;10,"0",""),SECOND(S23),".",T23))</f>
        <v>1:03:11.90</v>
      </c>
      <c r="V23" s="16" t="str">
        <f>IF(ISBLANK(F23), "", IF(VLOOKUP(F23, '[1]Start List'!$A$2:$H$720, 3, FALSE) = "", "", VLOOKUP(F23, '[1]Start List'!$A$2:$H$720, 3, FALSE)))</f>
        <v>Howard</v>
      </c>
      <c r="W23" s="16" t="str">
        <f>IF(ISBLANK(F23), "", IF(VLOOKUP(F23, '[1]Start List'!$A$2:$H$720, 4, FALSE) = "", "", VLOOKUP(F23, '[1]Start List'!$A$2:$H$720, 4, FALSE)))</f>
        <v>Crystal</v>
      </c>
      <c r="X23" s="15">
        <f>IF(ISBLANK(F23), "", IF(VLOOKUP(F23, '[1]Start List'!$A$2:$H$720, 5, FALSE) = "", "", VLOOKUP(F23, '[1]Start List'!$A$2:$H$720, 5, FALSE)))</f>
        <v>128775</v>
      </c>
      <c r="Y23" s="16" t="str">
        <f>IF(ISBLANK(F23), "", IF(AND(VLOOKUP(F23, '[1]Start List'!$A$2:$J$720, 6, FALSE) = "", VLOOKUP(F23, '[1]Start List'!$A$2:$J$720, 10, FALSE) = ""), "", CONCATENATE(VLOOKUP(F23, '[1]Start List'!$A$2:$J$720, 10, FALSE), " (",VLOOKUP(F23, '[1]Start List'!$A$2:$J$720, 6, FALSE), ")")))</f>
        <v>Ortiz (Sky Flash)</v>
      </c>
    </row>
    <row r="24" spans="1:25" x14ac:dyDescent="0.25">
      <c r="A24" s="15"/>
      <c r="B24" s="15"/>
      <c r="C24" s="17"/>
      <c r="D24" s="18"/>
      <c r="E24" s="19"/>
      <c r="F24" s="15"/>
      <c r="G24" s="20"/>
      <c r="H24" s="20"/>
      <c r="I24" s="20"/>
      <c r="J24" s="20"/>
      <c r="K24" s="21"/>
      <c r="L24" s="22"/>
      <c r="M24" s="23"/>
      <c r="N24" s="23"/>
      <c r="O24" s="23"/>
      <c r="P24" s="23"/>
      <c r="Q24" s="21"/>
      <c r="R24" s="22"/>
      <c r="S24" s="21"/>
      <c r="T24" s="22"/>
      <c r="U24" s="24"/>
      <c r="V24" s="16"/>
      <c r="W24" s="16"/>
      <c r="X24" s="15"/>
      <c r="Y24" s="16"/>
    </row>
    <row r="25" spans="1:25" x14ac:dyDescent="0.25">
      <c r="A25" s="15">
        <v>1</v>
      </c>
      <c r="B25" s="15" t="str">
        <f>IF(ISBLANK(F25), "", IF(VLOOKUP(F25, '[1]Start List'!$A$2:$H$720, 7, FALSE) = "", "", VLOOKUP(F25, '[1]Start List'!$A$2:$H$720, 7, FALSE)))</f>
        <v>4-Men 140+</v>
      </c>
      <c r="C25" s="17">
        <f>IF(ISBLANK(F25), "", IF(VLOOKUP(F25, '[1]Start List'!$A$2:$H$720, 2, FALSE) = "", "", VLOOKUP(F25, '[1]Start List'!$A$2:$H$720, 2, FALSE)))</f>
        <v>0.35972222222222222</v>
      </c>
      <c r="D25" s="18">
        <f>IF(ISBLANK(F25), "", IF(VLOOKUP(F25, '[1]Start List'!$A$2:$H$720, 8, FALSE) = "", "", VLOOKUP(F25, '[1]Start List'!$A$2:$H$720, 8, FALSE)))</f>
        <v>4.7222222222222221E-2</v>
      </c>
      <c r="E25" s="19">
        <v>40</v>
      </c>
      <c r="F25" s="15">
        <v>42</v>
      </c>
      <c r="G25" s="20">
        <v>1</v>
      </c>
      <c r="H25" s="20">
        <v>54</v>
      </c>
      <c r="I25" s="20">
        <v>43</v>
      </c>
      <c r="J25" s="20">
        <v>54</v>
      </c>
      <c r="K25" s="21">
        <f>IF(G25+H25+I25+J25=0,"99:99:99",TIME(G25,H25,I25))</f>
        <v>7.9664351851851847E-2</v>
      </c>
      <c r="L25" s="22">
        <f>IF(G25+H25+I25+J25=0, 99, J25)</f>
        <v>54</v>
      </c>
      <c r="M25" s="23"/>
      <c r="N25" s="23"/>
      <c r="O25" s="23"/>
      <c r="P25" s="23"/>
      <c r="Q25" s="21" t="str">
        <f>IF(M25+N25+O25+P25 = 0, "99:99:99", TIME(M25,N25,O25))</f>
        <v>99:99:99</v>
      </c>
      <c r="R25" s="22">
        <f>IF(M25+N25+O25+P25=0, 99, P25)</f>
        <v>99</v>
      </c>
      <c r="S25" s="21">
        <f>IF(K25="99:99:99", IF(Q25="99:99:99", "99:99:99", Q25 - C25), K25 - D25)</f>
        <v>3.2442129629629626E-2</v>
      </c>
      <c r="T25" s="22">
        <f>IF(K25="99:99:99", IF(Q25="99:99:99", 99, IF(R25&lt;10, CONCATENATE("0",R25), R25)), IF(J25&lt;10, CONCATENATE("0",J25), J25))</f>
        <v>54</v>
      </c>
      <c r="U25" s="24" t="str">
        <f>IF(ISBLANK(F25), "", CONCATENATE(HOUR(S25),":",IF(MINUTE(S25)&lt;10,"0",""),MINUTE(S25),":",IF(SECOND(S25)&lt;10,"0",""),SECOND(S25),".",T25))</f>
        <v>0:46:43.54</v>
      </c>
      <c r="V25" s="16" t="str">
        <f>IF(ISBLANK(F25), "", IF(VLOOKUP(F25, '[1]Start List'!$A$2:$H$720, 3, FALSE) = "", "", VLOOKUP(F25, '[1]Start List'!$A$2:$H$720, 3, FALSE)))</f>
        <v>Duff</v>
      </c>
      <c r="W25" s="16" t="str">
        <f>IF(ISBLANK(F25), "", IF(VLOOKUP(F25, '[1]Start List'!$A$2:$H$720, 4, FALSE) = "", "", VLOOKUP(F25, '[1]Start List'!$A$2:$H$720, 4, FALSE)))</f>
        <v>Brian</v>
      </c>
      <c r="X25" s="15">
        <f>IF(ISBLANK(F25), "", IF(VLOOKUP(F25, '[1]Start List'!$A$2:$H$720, 5, FALSE) = "", "", VLOOKUP(F25, '[1]Start List'!$A$2:$H$720, 5, FALSE)))</f>
        <v>175887</v>
      </c>
      <c r="Y25" s="16" t="str">
        <f>IF(ISBLANK(F25), "", IF(AND(VLOOKUP(F25, '[1]Start List'!$A$2:$J$720, 6, FALSE) = "", VLOOKUP(F25, '[1]Start List'!$A$2:$J$720, 10, FALSE) = ""), "", CONCATENATE(VLOOKUP(F25, '[1]Start List'!$A$2:$J$720, 10, FALSE), " (",VLOOKUP(F25, '[1]Start List'!$A$2:$J$720, 6, FALSE), ")")))</f>
        <v>Pristash, Press, Fluss (Michelob Ultra)</v>
      </c>
    </row>
    <row r="26" spans="1:25" x14ac:dyDescent="0.25">
      <c r="A26" s="15">
        <v>2</v>
      </c>
      <c r="B26" s="15" t="str">
        <f>IF(ISBLANK(F26), "", IF(VLOOKUP(F26, '[1]Start List'!$A$2:$H$720, 7, FALSE) = "", "", VLOOKUP(F26, '[1]Start List'!$A$2:$H$720, 7, FALSE)))</f>
        <v>4-Men 140+</v>
      </c>
      <c r="C26" s="17">
        <f>IF(ISBLANK(F26), "", IF(VLOOKUP(F26, '[1]Start List'!$A$2:$H$720, 2, FALSE) = "", "", VLOOKUP(F26, '[1]Start List'!$A$2:$H$720, 2, FALSE)))</f>
        <v>0.36249999999999999</v>
      </c>
      <c r="D26" s="18">
        <f>IF(ISBLANK(F26), "", IF(VLOOKUP(F26, '[1]Start List'!$A$2:$H$720, 8, FALSE) = "", "", VLOOKUP(F26, '[1]Start List'!$A$2:$H$720, 8, FALSE)))</f>
        <v>4.9999999999999989E-2</v>
      </c>
      <c r="E26" s="19">
        <v>41</v>
      </c>
      <c r="F26" s="15">
        <v>44</v>
      </c>
      <c r="G26" s="20">
        <v>2</v>
      </c>
      <c r="H26" s="20">
        <v>0</v>
      </c>
      <c r="I26" s="20">
        <v>24</v>
      </c>
      <c r="J26" s="20">
        <v>62</v>
      </c>
      <c r="K26" s="21">
        <f>IF(G26+H26+I26+J26=0,"99:99:99",TIME(G26,H26,I26))</f>
        <v>8.3611111111111122E-2</v>
      </c>
      <c r="L26" s="22">
        <f>IF(G26+H26+I26+J26=0, 99, J26)</f>
        <v>62</v>
      </c>
      <c r="M26" s="23"/>
      <c r="N26" s="23"/>
      <c r="O26" s="23"/>
      <c r="P26" s="23"/>
      <c r="Q26" s="21" t="str">
        <f>IF(M26+N26+O26+P26 = 0, "99:99:99", TIME(M26,N26,O26))</f>
        <v>99:99:99</v>
      </c>
      <c r="R26" s="22">
        <f>IF(M26+N26+O26+P26=0, 99, P26)</f>
        <v>99</v>
      </c>
      <c r="S26" s="21">
        <f>IF(K26="99:99:99", IF(Q26="99:99:99", "99:99:99", Q26 - C26), K26 - D26)</f>
        <v>3.3611111111111133E-2</v>
      </c>
      <c r="T26" s="22">
        <f>IF(K26="99:99:99", IF(Q26="99:99:99", 99, IF(R26&lt;10, CONCATENATE("0",R26), R26)), IF(J26&lt;10, CONCATENATE("0",J26), J26))</f>
        <v>62</v>
      </c>
      <c r="U26" s="24" t="str">
        <f>IF(ISBLANK(F26), "", CONCATENATE(HOUR(S26),":",IF(MINUTE(S26)&lt;10,"0",""),MINUTE(S26),":",IF(SECOND(S26)&lt;10,"0",""),SECOND(S26),".",T26))</f>
        <v>0:48:24.62</v>
      </c>
      <c r="V26" s="16" t="str">
        <f>IF(ISBLANK(F26), "", IF(VLOOKUP(F26, '[1]Start List'!$A$2:$H$720, 3, FALSE) = "", "", VLOOKUP(F26, '[1]Start List'!$A$2:$H$720, 3, FALSE)))</f>
        <v>Masterson</v>
      </c>
      <c r="W26" s="16" t="str">
        <f>IF(ISBLANK(F26), "", IF(VLOOKUP(F26, '[1]Start List'!$A$2:$H$720, 4, FALSE) = "", "", VLOOKUP(F26, '[1]Start List'!$A$2:$H$720, 4, FALSE)))</f>
        <v>Steven</v>
      </c>
      <c r="X26" s="15">
        <f>IF(ISBLANK(F26), "", IF(VLOOKUP(F26, '[1]Start List'!$A$2:$H$720, 5, FALSE) = "", "", VLOOKUP(F26, '[1]Start List'!$A$2:$H$720, 5, FALSE)))</f>
        <v>242069</v>
      </c>
      <c r="Y26" s="16" t="str">
        <f>IF(ISBLANK(F26), "", IF(AND(VLOOKUP(F26, '[1]Start List'!$A$2:$J$720, 6, FALSE) = "", VLOOKUP(F26, '[1]Start List'!$A$2:$J$720, 10, FALSE) = ""), "", CONCATENATE(VLOOKUP(F26, '[1]Start List'!$A$2:$J$720, 10, FALSE), " (",VLOOKUP(F26, '[1]Start List'!$A$2:$J$720, 6, FALSE), ")")))</f>
        <v>Hodgin, Huerta, Martin (Swami's)</v>
      </c>
    </row>
    <row r="27" spans="1:25" x14ac:dyDescent="0.25">
      <c r="A27" s="15">
        <v>3</v>
      </c>
      <c r="B27" s="15" t="str">
        <f>IF(ISBLANK(F27), "", IF(VLOOKUP(F27, '[1]Start List'!$A$2:$H$720, 7, FALSE) = "", "", VLOOKUP(F27, '[1]Start List'!$A$2:$H$720, 7, FALSE)))</f>
        <v>4-Men 140+</v>
      </c>
      <c r="C27" s="17">
        <f>IF(ISBLANK(F27), "", IF(VLOOKUP(F27, '[1]Start List'!$A$2:$H$720, 2, FALSE) = "", "", VLOOKUP(F27, '[1]Start List'!$A$2:$H$720, 2, FALSE)))</f>
        <v>0.3611111111111111</v>
      </c>
      <c r="D27" s="18">
        <f>IF(ISBLANK(F27), "", IF(VLOOKUP(F27, '[1]Start List'!$A$2:$H$720, 8, FALSE) = "", "", VLOOKUP(F27, '[1]Start List'!$A$2:$H$720, 8, FALSE)))</f>
        <v>4.8611111111111105E-2</v>
      </c>
      <c r="E27" s="19">
        <v>42</v>
      </c>
      <c r="F27" s="15">
        <v>43</v>
      </c>
      <c r="G27" s="20">
        <v>2</v>
      </c>
      <c r="H27" s="20">
        <v>2</v>
      </c>
      <c r="I27" s="20">
        <v>11</v>
      </c>
      <c r="J27" s="20">
        <v>34</v>
      </c>
      <c r="K27" s="21">
        <f>IF(G27+H27+I27+J27=0,"99:99:99",TIME(G27,H27,I27))</f>
        <v>8.4849537037037029E-2</v>
      </c>
      <c r="L27" s="22">
        <f>IF(G27+H27+I27+J27=0, 99, J27)</f>
        <v>34</v>
      </c>
      <c r="M27" s="23"/>
      <c r="N27" s="23"/>
      <c r="O27" s="23"/>
      <c r="P27" s="23"/>
      <c r="Q27" s="21" t="str">
        <f>IF(M27+N27+O27+P27 = 0, "99:99:99", TIME(M27,N27,O27))</f>
        <v>99:99:99</v>
      </c>
      <c r="R27" s="22">
        <f>IF(M27+N27+O27+P27=0, 99, P27)</f>
        <v>99</v>
      </c>
      <c r="S27" s="21">
        <f>IF(K27="99:99:99", IF(Q27="99:99:99", "99:99:99", Q27 - C27), K27 - D27)</f>
        <v>3.6238425925925924E-2</v>
      </c>
      <c r="T27" s="22">
        <f>IF(K27="99:99:99", IF(Q27="99:99:99", 99, IF(R27&lt;10, CONCATENATE("0",R27), R27)), IF(J27&lt;10, CONCATENATE("0",J27), J27))</f>
        <v>34</v>
      </c>
      <c r="U27" s="24" t="str">
        <f>IF(ISBLANK(F27), "", CONCATENATE(HOUR(S27),":",IF(MINUTE(S27)&lt;10,"0",""),MINUTE(S27),":",IF(SECOND(S27)&lt;10,"0",""),SECOND(S27),".",T27))</f>
        <v>0:52:11.34</v>
      </c>
      <c r="V27" s="16" t="str">
        <f>IF(ISBLANK(F27), "", IF(VLOOKUP(F27, '[1]Start List'!$A$2:$H$720, 3, FALSE) = "", "", VLOOKUP(F27, '[1]Start List'!$A$2:$H$720, 3, FALSE)))</f>
        <v>Finlay</v>
      </c>
      <c r="W27" s="16" t="str">
        <f>IF(ISBLANK(F27), "", IF(VLOOKUP(F27, '[1]Start List'!$A$2:$H$720, 4, FALSE) = "", "", VLOOKUP(F27, '[1]Start List'!$A$2:$H$720, 4, FALSE)))</f>
        <v>Michael</v>
      </c>
      <c r="X27" s="15">
        <f>IF(ISBLANK(F27), "", IF(VLOOKUP(F27, '[1]Start List'!$A$2:$H$720, 5, FALSE) = "", "", VLOOKUP(F27, '[1]Start List'!$A$2:$H$720, 5, FALSE)))</f>
        <v>309251</v>
      </c>
      <c r="Y27" s="16" t="str">
        <f>IF(ISBLANK(F27), "", IF(AND(VLOOKUP(F27, '[1]Start List'!$A$2:$J$720, 6, FALSE) = "", VLOOKUP(F27, '[1]Start List'!$A$2:$J$720, 10, FALSE) = ""), "", CONCATENATE(VLOOKUP(F27, '[1]Start List'!$A$2:$J$720, 10, FALSE), " (",VLOOKUP(F27, '[1]Start List'!$A$2:$J$720, 6, FALSE), ")")))</f>
        <v>Mendez, Jones, O'Brien (CA Pools)</v>
      </c>
    </row>
    <row r="28" spans="1:25" x14ac:dyDescent="0.25">
      <c r="A28" s="15"/>
      <c r="B28" s="15"/>
      <c r="C28" s="17"/>
      <c r="D28" s="18"/>
      <c r="E28" s="19"/>
      <c r="F28" s="15"/>
      <c r="G28" s="20"/>
      <c r="H28" s="20"/>
      <c r="I28" s="20"/>
      <c r="J28" s="20"/>
      <c r="K28" s="21"/>
      <c r="L28" s="22"/>
      <c r="M28" s="23"/>
      <c r="N28" s="23"/>
      <c r="O28" s="23"/>
      <c r="P28" s="23"/>
      <c r="Q28" s="21"/>
      <c r="R28" s="22"/>
      <c r="S28" s="21"/>
      <c r="T28" s="22"/>
      <c r="U28" s="24"/>
      <c r="V28" s="16"/>
      <c r="W28" s="16"/>
      <c r="X28" s="15"/>
      <c r="Y28" s="16"/>
    </row>
    <row r="29" spans="1:25" x14ac:dyDescent="0.25">
      <c r="A29" s="15">
        <v>1</v>
      </c>
      <c r="B29" s="15" t="str">
        <f>IF(ISBLANK(F29), "", IF(VLOOKUP(F29, '[1]Start List'!$A$2:$H$720, 7, FALSE) = "", "", VLOOKUP(F29, '[1]Start List'!$A$2:$H$720, 7, FALSE)))</f>
        <v>4-Men 180+</v>
      </c>
      <c r="C29" s="17">
        <f>IF(ISBLANK(F29), "", IF(VLOOKUP(F29, '[1]Start List'!$A$2:$H$720, 2, FALSE) = "", "", VLOOKUP(F29, '[1]Start List'!$A$2:$H$720, 2, FALSE)))</f>
        <v>0.35694444444444445</v>
      </c>
      <c r="D29" s="18">
        <f>IF(ISBLANK(F29), "", IF(VLOOKUP(F29, '[1]Start List'!$A$2:$H$720, 8, FALSE) = "", "", VLOOKUP(F29, '[1]Start List'!$A$2:$H$720, 8, FALSE)))</f>
        <v>4.4444444444444453E-2</v>
      </c>
      <c r="E29" s="19">
        <v>38</v>
      </c>
      <c r="F29" s="15">
        <v>40</v>
      </c>
      <c r="G29" s="20">
        <v>1</v>
      </c>
      <c r="H29" s="20">
        <v>50</v>
      </c>
      <c r="I29" s="20">
        <v>42</v>
      </c>
      <c r="J29" s="20">
        <v>67</v>
      </c>
      <c r="K29" s="21">
        <f t="shared" ref="K29:K37" si="0">IF(G29+H29+I29+J29=0,"99:99:99",TIME(G29,H29,I29))</f>
        <v>7.6875000000000013E-2</v>
      </c>
      <c r="L29" s="22">
        <f t="shared" ref="L29:L37" si="1">IF(G29+H29+I29+J29=0, 99, J29)</f>
        <v>67</v>
      </c>
      <c r="M29" s="23"/>
      <c r="N29" s="23"/>
      <c r="O29" s="23"/>
      <c r="P29" s="23"/>
      <c r="Q29" s="21" t="str">
        <f t="shared" ref="Q29:Q37" si="2">IF(M29+N29+O29+P29 = 0, "99:99:99", TIME(M29,N29,O29))</f>
        <v>99:99:99</v>
      </c>
      <c r="R29" s="22">
        <f t="shared" ref="R29:R37" si="3">IF(M29+N29+O29+P29=0, 99, P29)</f>
        <v>99</v>
      </c>
      <c r="S29" s="21">
        <f t="shared" ref="S29:S37" si="4">IF(K29="99:99:99", IF(Q29="99:99:99", "99:99:99", Q29 - C29), K29 - D29)</f>
        <v>3.243055555555556E-2</v>
      </c>
      <c r="T29" s="22">
        <f t="shared" ref="T29:T37" si="5">IF(K29="99:99:99", IF(Q29="99:99:99", 99, IF(R29&lt;10, CONCATENATE("0",R29), R29)), IF(J29&lt;10, CONCATENATE("0",J29), J29))</f>
        <v>67</v>
      </c>
      <c r="U29" s="24" t="str">
        <f t="shared" ref="U29:U37" si="6">IF(ISBLANK(F29), "", CONCATENATE(HOUR(S29),":",IF(MINUTE(S29)&lt;10,"0",""),MINUTE(S29),":",IF(SECOND(S29)&lt;10,"0",""),SECOND(S29),".",T29))</f>
        <v>0:46:42.67</v>
      </c>
      <c r="V29" s="16" t="str">
        <f>IF(ISBLANK(F29), "", IF(VLOOKUP(F29, '[1]Start List'!$A$2:$H$720, 3, FALSE) = "", "", VLOOKUP(F29, '[1]Start List'!$A$2:$H$720, 3, FALSE)))</f>
        <v>Miller</v>
      </c>
      <c r="W29" s="16" t="str">
        <f>IF(ISBLANK(F29), "", IF(VLOOKUP(F29, '[1]Start List'!$A$2:$H$720, 4, FALSE) = "", "", VLOOKUP(F29, '[1]Start List'!$A$2:$H$720, 4, FALSE)))</f>
        <v>Brien</v>
      </c>
      <c r="X29" s="15">
        <f>IF(ISBLANK(F29), "", IF(VLOOKUP(F29, '[1]Start List'!$A$2:$H$720, 5, FALSE) = "", "", VLOOKUP(F29, '[1]Start List'!$A$2:$H$720, 5, FALSE)))</f>
        <v>292387</v>
      </c>
      <c r="Y29" s="16" t="str">
        <f>IF(ISBLANK(F29), "", IF(AND(VLOOKUP(F29, '[1]Start List'!$A$2:$J$720, 6, FALSE) = "", VLOOKUP(F29, '[1]Start List'!$A$2:$J$720, 10, FALSE) = ""), "", CONCATENATE(VLOOKUP(F29, '[1]Start List'!$A$2:$J$720, 10, FALSE), " (",VLOOKUP(F29, '[1]Start List'!$A$2:$J$720, 6, FALSE), ")")))</f>
        <v>Parks, Parks, Amelburu (Team Jessup)</v>
      </c>
    </row>
    <row r="30" spans="1:25" x14ac:dyDescent="0.25">
      <c r="A30" s="15">
        <v>2</v>
      </c>
      <c r="B30" s="15" t="str">
        <f>IF(ISBLANK(F30), "", IF(VLOOKUP(F30, '[1]Start List'!$A$2:$H$720, 7, FALSE) = "", "", VLOOKUP(F30, '[1]Start List'!$A$2:$H$720, 7, FALSE)))</f>
        <v>4-Men 180+</v>
      </c>
      <c r="C30" s="17">
        <f>IF(ISBLANK(F30), "", IF(VLOOKUP(F30, '[1]Start List'!$A$2:$H$720, 2, FALSE) = "", "", VLOOKUP(F30, '[1]Start List'!$A$2:$H$720, 2, FALSE)))</f>
        <v>0.35833333333333334</v>
      </c>
      <c r="D30" s="18">
        <f>IF(ISBLANK(F30), "", IF(VLOOKUP(F30, '[1]Start List'!$A$2:$H$720, 8, FALSE) = "", "", VLOOKUP(F30, '[1]Start List'!$A$2:$H$720, 8, FALSE)))</f>
        <v>4.5833333333333337E-2</v>
      </c>
      <c r="E30" s="19">
        <v>39</v>
      </c>
      <c r="F30" s="15">
        <v>41</v>
      </c>
      <c r="G30" s="20">
        <v>1</v>
      </c>
      <c r="H30" s="20">
        <v>52</v>
      </c>
      <c r="I30" s="20">
        <v>50</v>
      </c>
      <c r="J30" s="20">
        <v>52</v>
      </c>
      <c r="K30" s="21">
        <f t="shared" si="0"/>
        <v>7.8356481481481485E-2</v>
      </c>
      <c r="L30" s="22">
        <f t="shared" si="1"/>
        <v>52</v>
      </c>
      <c r="M30" s="23"/>
      <c r="N30" s="23"/>
      <c r="O30" s="23"/>
      <c r="P30" s="23"/>
      <c r="Q30" s="21" t="str">
        <f t="shared" si="2"/>
        <v>99:99:99</v>
      </c>
      <c r="R30" s="22">
        <f t="shared" si="3"/>
        <v>99</v>
      </c>
      <c r="S30" s="21">
        <f t="shared" si="4"/>
        <v>3.2523148148148148E-2</v>
      </c>
      <c r="T30" s="22">
        <f t="shared" si="5"/>
        <v>52</v>
      </c>
      <c r="U30" s="24" t="str">
        <f t="shared" si="6"/>
        <v>0:46:50.52</v>
      </c>
      <c r="V30" s="16" t="str">
        <f>IF(ISBLANK(F30), "", IF(VLOOKUP(F30, '[1]Start List'!$A$2:$H$720, 3, FALSE) = "", "", VLOOKUP(F30, '[1]Start List'!$A$2:$H$720, 3, FALSE)))</f>
        <v>Strickler</v>
      </c>
      <c r="W30" s="16" t="str">
        <f>IF(ISBLANK(F30), "", IF(VLOOKUP(F30, '[1]Start List'!$A$2:$H$720, 4, FALSE) = "", "", VLOOKUP(F30, '[1]Start List'!$A$2:$H$720, 4, FALSE)))</f>
        <v>Steven</v>
      </c>
      <c r="X30" s="15">
        <f>IF(ISBLANK(F30), "", IF(VLOOKUP(F30, '[1]Start List'!$A$2:$H$720, 5, FALSE) = "", "", VLOOKUP(F30, '[1]Start List'!$A$2:$H$720, 5, FALSE)))</f>
        <v>107274</v>
      </c>
      <c r="Y30" s="16" t="str">
        <f>IF(ISBLANK(F30), "", IF(AND(VLOOKUP(F30, '[1]Start List'!$A$2:$J$720, 6, FALSE) = "", VLOOKUP(F30, '[1]Start List'!$A$2:$J$720, 10, FALSE) = ""), "", CONCATENATE(VLOOKUP(F30, '[1]Start List'!$A$2:$J$720, 10, FALSE), " (",VLOOKUP(F30, '[1]Start List'!$A$2:$J$720, 6, FALSE), ")")))</f>
        <v>Baker, Morris, Rogers (Stricky's)</v>
      </c>
    </row>
    <row r="31" spans="1:25" x14ac:dyDescent="0.25">
      <c r="A31" s="15">
        <v>3</v>
      </c>
      <c r="B31" s="15" t="str">
        <f>IF(ISBLANK(F31), "", IF(VLOOKUP(F31, '[1]Start List'!$A$2:$H$720, 7, FALSE) = "", "", VLOOKUP(F31, '[1]Start List'!$A$2:$H$720, 7, FALSE)))</f>
        <v>4-Men 180+</v>
      </c>
      <c r="C31" s="17">
        <f>IF(ISBLANK(F31), "", IF(VLOOKUP(F31, '[1]Start List'!$A$2:$H$720, 2, FALSE) = "", "", VLOOKUP(F31, '[1]Start List'!$A$2:$H$720, 2, FALSE)))</f>
        <v>0.35416666666666669</v>
      </c>
      <c r="D31" s="18">
        <f>IF(ISBLANK(F31), "", IF(VLOOKUP(F31, '[1]Start List'!$A$2:$H$720, 8, FALSE) = "", "", VLOOKUP(F31, '[1]Start List'!$A$2:$H$720, 8, FALSE)))</f>
        <v>4.1666666666666685E-2</v>
      </c>
      <c r="E31" s="19">
        <v>36</v>
      </c>
      <c r="F31" s="15">
        <v>38</v>
      </c>
      <c r="G31" s="20">
        <v>1</v>
      </c>
      <c r="H31" s="20">
        <v>48</v>
      </c>
      <c r="I31" s="20">
        <v>32</v>
      </c>
      <c r="J31" s="20">
        <v>19</v>
      </c>
      <c r="K31" s="21">
        <f t="shared" si="0"/>
        <v>7.5370370370370365E-2</v>
      </c>
      <c r="L31" s="22">
        <f t="shared" si="1"/>
        <v>19</v>
      </c>
      <c r="M31" s="23"/>
      <c r="N31" s="23"/>
      <c r="O31" s="23"/>
      <c r="P31" s="23"/>
      <c r="Q31" s="21" t="str">
        <f t="shared" si="2"/>
        <v>99:99:99</v>
      </c>
      <c r="R31" s="22">
        <f t="shared" si="3"/>
        <v>99</v>
      </c>
      <c r="S31" s="21">
        <f t="shared" si="4"/>
        <v>3.370370370370368E-2</v>
      </c>
      <c r="T31" s="22">
        <f t="shared" si="5"/>
        <v>19</v>
      </c>
      <c r="U31" s="24" t="str">
        <f t="shared" si="6"/>
        <v>0:48:32.19</v>
      </c>
      <c r="V31" s="16" t="str">
        <f>IF(ISBLANK(F31), "", IF(VLOOKUP(F31, '[1]Start List'!$A$2:$H$720, 3, FALSE) = "", "", VLOOKUP(F31, '[1]Start List'!$A$2:$H$720, 3, FALSE)))</f>
        <v>Lohman</v>
      </c>
      <c r="W31" s="16" t="str">
        <f>IF(ISBLANK(F31), "", IF(VLOOKUP(F31, '[1]Start List'!$A$2:$H$720, 4, FALSE) = "", "", VLOOKUP(F31, '[1]Start List'!$A$2:$H$720, 4, FALSE)))</f>
        <v>Ernest</v>
      </c>
      <c r="X31" s="15">
        <f>IF(ISBLANK(F31), "", IF(VLOOKUP(F31, '[1]Start List'!$A$2:$H$720, 5, FALSE) = "", "", VLOOKUP(F31, '[1]Start List'!$A$2:$H$720, 5, FALSE)))</f>
        <v>212605</v>
      </c>
      <c r="Y31" s="16" t="str">
        <f>IF(ISBLANK(F31), "", IF(AND(VLOOKUP(F31, '[1]Start List'!$A$2:$J$720, 6, FALSE) = "", VLOOKUP(F31, '[1]Start List'!$A$2:$J$720, 10, FALSE) = ""), "", CONCATENATE(VLOOKUP(F31, '[1]Start List'!$A$2:$J$720, 10, FALSE), " (",VLOOKUP(F31, '[1]Start List'!$A$2:$J$720, 6, FALSE), ")")))</f>
        <v>DeLatorre, Fetah, Gueit (Pinnacle Life)</v>
      </c>
    </row>
    <row r="32" spans="1:25" x14ac:dyDescent="0.25">
      <c r="A32" s="15">
        <v>4</v>
      </c>
      <c r="B32" s="15" t="str">
        <f>IF(ISBLANK(F32), "", IF(VLOOKUP(F32, '[1]Start List'!$A$2:$H$720, 7, FALSE) = "", "", VLOOKUP(F32, '[1]Start List'!$A$2:$H$720, 7, FALSE)))</f>
        <v>4-Men 180+</v>
      </c>
      <c r="C32" s="17">
        <f>IF(ISBLANK(F32), "", IF(VLOOKUP(F32, '[1]Start List'!$A$2:$H$720, 2, FALSE) = "", "", VLOOKUP(F32, '[1]Start List'!$A$2:$H$720, 2, FALSE)))</f>
        <v>0.35555555555555557</v>
      </c>
      <c r="D32" s="18">
        <f>IF(ISBLANK(F32), "", IF(VLOOKUP(F32, '[1]Start List'!$A$2:$H$720, 8, FALSE) = "", "", VLOOKUP(F32, '[1]Start List'!$A$2:$H$720, 8, FALSE)))</f>
        <v>4.3055555555555569E-2</v>
      </c>
      <c r="E32" s="19">
        <v>37</v>
      </c>
      <c r="F32" s="15">
        <v>39</v>
      </c>
      <c r="G32" s="20">
        <v>1</v>
      </c>
      <c r="H32" s="20">
        <v>50</v>
      </c>
      <c r="I32" s="20">
        <v>38</v>
      </c>
      <c r="J32" s="20">
        <v>65</v>
      </c>
      <c r="K32" s="21">
        <f t="shared" si="0"/>
        <v>7.6828703703703705E-2</v>
      </c>
      <c r="L32" s="22">
        <f t="shared" si="1"/>
        <v>65</v>
      </c>
      <c r="M32" s="23"/>
      <c r="N32" s="23"/>
      <c r="O32" s="23"/>
      <c r="P32" s="23"/>
      <c r="Q32" s="21" t="str">
        <f t="shared" si="2"/>
        <v>99:99:99</v>
      </c>
      <c r="R32" s="22">
        <f t="shared" si="3"/>
        <v>99</v>
      </c>
      <c r="S32" s="21">
        <f t="shared" si="4"/>
        <v>3.3773148148148135E-2</v>
      </c>
      <c r="T32" s="22">
        <f t="shared" si="5"/>
        <v>65</v>
      </c>
      <c r="U32" s="24" t="str">
        <f t="shared" si="6"/>
        <v>0:48:38.65</v>
      </c>
      <c r="V32" s="16" t="str">
        <f>IF(ISBLANK(F32), "", IF(VLOOKUP(F32, '[1]Start List'!$A$2:$H$720, 3, FALSE) = "", "", VLOOKUP(F32, '[1]Start List'!$A$2:$H$720, 3, FALSE)))</f>
        <v>Winters</v>
      </c>
      <c r="W32" s="16" t="str">
        <f>IF(ISBLANK(F32), "", IF(VLOOKUP(F32, '[1]Start List'!$A$2:$H$720, 4, FALSE) = "", "", VLOOKUP(F32, '[1]Start List'!$A$2:$H$720, 4, FALSE)))</f>
        <v>Rick</v>
      </c>
      <c r="X32" s="15">
        <f>IF(ISBLANK(F32), "", IF(VLOOKUP(F32, '[1]Start List'!$A$2:$H$720, 5, FALSE) = "", "", VLOOKUP(F32, '[1]Start List'!$A$2:$H$720, 5, FALSE)))</f>
        <v>167691</v>
      </c>
      <c r="Y32" s="16" t="str">
        <f>IF(ISBLANK(F32), "", IF(AND(VLOOKUP(F32, '[1]Start List'!$A$2:$J$720, 6, FALSE) = "", VLOOKUP(F32, '[1]Start List'!$A$2:$J$720, 10, FALSE) = ""), "", CONCATENATE(VLOOKUP(F32, '[1]Start List'!$A$2:$J$720, 10, FALSE), " (",VLOOKUP(F32, '[1]Start List'!$A$2:$J$720, 6, FALSE), ")")))</f>
        <v>Suchey, Butterfield, Vaccari (Rock Sport Racing)</v>
      </c>
    </row>
    <row r="33" spans="1:25" x14ac:dyDescent="0.25">
      <c r="A33" s="15">
        <v>5</v>
      </c>
      <c r="B33" s="15" t="str">
        <f>IF(ISBLANK(F33), "", IF(VLOOKUP(F33, '[1]Start List'!$A$2:$H$720, 7, FALSE) = "", "", VLOOKUP(F33, '[1]Start List'!$A$2:$H$720, 7, FALSE)))</f>
        <v>4-Men 180+</v>
      </c>
      <c r="C33" s="17">
        <f>IF(ISBLANK(F33), "", IF(VLOOKUP(F33, '[1]Start List'!$A$2:$H$720, 2, FALSE) = "", "", VLOOKUP(F33, '[1]Start List'!$A$2:$H$720, 2, FALSE)))</f>
        <v>0.34861111111111198</v>
      </c>
      <c r="D33" s="18">
        <f>IF(ISBLANK(F33), "", IF(VLOOKUP(F33, '[1]Start List'!$A$2:$H$720, 8, FALSE) = "", "", VLOOKUP(F33, '[1]Start List'!$A$2:$H$720, 8, FALSE)))</f>
        <v>3.6111111111111982E-2</v>
      </c>
      <c r="E33" s="19">
        <v>33</v>
      </c>
      <c r="F33" s="15">
        <v>34</v>
      </c>
      <c r="G33" s="20">
        <v>1</v>
      </c>
      <c r="H33" s="20">
        <v>42</v>
      </c>
      <c r="I33" s="20">
        <v>7</v>
      </c>
      <c r="J33" s="20">
        <v>24</v>
      </c>
      <c r="K33" s="21">
        <f t="shared" si="0"/>
        <v>7.0914351851851853E-2</v>
      </c>
      <c r="L33" s="22">
        <f t="shared" si="1"/>
        <v>24</v>
      </c>
      <c r="M33" s="23"/>
      <c r="N33" s="23"/>
      <c r="O33" s="23"/>
      <c r="P33" s="23"/>
      <c r="Q33" s="21" t="str">
        <f t="shared" si="2"/>
        <v>99:99:99</v>
      </c>
      <c r="R33" s="22">
        <f t="shared" si="3"/>
        <v>99</v>
      </c>
      <c r="S33" s="21">
        <f t="shared" si="4"/>
        <v>3.4803240740739871E-2</v>
      </c>
      <c r="T33" s="22">
        <f t="shared" si="5"/>
        <v>24</v>
      </c>
      <c r="U33" s="24" t="str">
        <f t="shared" si="6"/>
        <v>0:50:07.24</v>
      </c>
      <c r="V33" s="16" t="str">
        <f>IF(ISBLANK(F33), "", IF(VLOOKUP(F33, '[1]Start List'!$A$2:$H$720, 3, FALSE) = "", "", VLOOKUP(F33, '[1]Start List'!$A$2:$H$720, 3, FALSE)))</f>
        <v>Chao</v>
      </c>
      <c r="W33" s="16" t="str">
        <f>IF(ISBLANK(F33), "", IF(VLOOKUP(F33, '[1]Start List'!$A$2:$H$720, 4, FALSE) = "", "", VLOOKUP(F33, '[1]Start List'!$A$2:$H$720, 4, FALSE)))</f>
        <v>James</v>
      </c>
      <c r="X33" s="15">
        <f>IF(ISBLANK(F33), "", IF(VLOOKUP(F33, '[1]Start List'!$A$2:$H$720, 5, FALSE) = "", "", VLOOKUP(F33, '[1]Start List'!$A$2:$H$720, 5, FALSE)))</f>
        <v>301634</v>
      </c>
      <c r="Y33" s="16" t="str">
        <f>IF(ISBLANK(F33), "", IF(AND(VLOOKUP(F33, '[1]Start List'!$A$2:$J$720, 6, FALSE) = "", VLOOKUP(F33, '[1]Start List'!$A$2:$J$720, 10, FALSE) = ""), "", CONCATENATE(VLOOKUP(F33, '[1]Start List'!$A$2:$J$720, 10, FALSE), " (",VLOOKUP(F33, '[1]Start List'!$A$2:$J$720, 6, FALSE), ")")))</f>
        <v>Morrill, Kenny, Lundgren (Mach 5 Racing)</v>
      </c>
    </row>
    <row r="34" spans="1:25" x14ac:dyDescent="0.25">
      <c r="A34" s="15">
        <v>6</v>
      </c>
      <c r="B34" s="15" t="str">
        <f>IF(ISBLANK(F34), "", IF(VLOOKUP(F34, '[1]Start List'!$A$2:$H$720, 7, FALSE) = "", "", VLOOKUP(F34, '[1]Start List'!$A$2:$H$720, 7, FALSE)))</f>
        <v>4-Men 180+</v>
      </c>
      <c r="C34" s="17">
        <f>IF(ISBLANK(F34), "", IF(VLOOKUP(F34, '[1]Start List'!$A$2:$H$720, 2, FALSE) = "", "", VLOOKUP(F34, '[1]Start List'!$A$2:$H$720, 2, FALSE)))</f>
        <v>0.35138888888888892</v>
      </c>
      <c r="D34" s="18">
        <f>IF(ISBLANK(F34), "", IF(VLOOKUP(F34, '[1]Start List'!$A$2:$H$720, 8, FALSE) = "", "", VLOOKUP(F34, '[1]Start List'!$A$2:$H$720, 8, FALSE)))</f>
        <v>3.8888888888888917E-2</v>
      </c>
      <c r="E34" s="19">
        <v>34</v>
      </c>
      <c r="F34" s="15">
        <v>36</v>
      </c>
      <c r="G34" s="20">
        <v>1</v>
      </c>
      <c r="H34" s="20">
        <v>46</v>
      </c>
      <c r="I34" s="20">
        <v>22</v>
      </c>
      <c r="J34" s="20">
        <v>8</v>
      </c>
      <c r="K34" s="21">
        <f t="shared" si="0"/>
        <v>7.3865740740740746E-2</v>
      </c>
      <c r="L34" s="22">
        <f t="shared" si="1"/>
        <v>8</v>
      </c>
      <c r="M34" s="23"/>
      <c r="N34" s="23"/>
      <c r="O34" s="23"/>
      <c r="P34" s="23"/>
      <c r="Q34" s="21" t="str">
        <f t="shared" si="2"/>
        <v>99:99:99</v>
      </c>
      <c r="R34" s="22">
        <f t="shared" si="3"/>
        <v>99</v>
      </c>
      <c r="S34" s="21">
        <f t="shared" si="4"/>
        <v>3.4976851851851828E-2</v>
      </c>
      <c r="T34" s="22" t="str">
        <f t="shared" si="5"/>
        <v>08</v>
      </c>
      <c r="U34" s="24" t="str">
        <f t="shared" si="6"/>
        <v>0:50:22.08</v>
      </c>
      <c r="V34" s="16" t="str">
        <f>IF(ISBLANK(F34), "", IF(VLOOKUP(F34, '[1]Start List'!$A$2:$H$720, 3, FALSE) = "", "", VLOOKUP(F34, '[1]Start List'!$A$2:$H$720, 3, FALSE)))</f>
        <v>King</v>
      </c>
      <c r="W34" s="16" t="str">
        <f>IF(ISBLANK(F34), "", IF(VLOOKUP(F34, '[1]Start List'!$A$2:$H$720, 4, FALSE) = "", "", VLOOKUP(F34, '[1]Start List'!$A$2:$H$720, 4, FALSE)))</f>
        <v>Andrew</v>
      </c>
      <c r="X34" s="15">
        <f>IF(ISBLANK(F34), "", IF(VLOOKUP(F34, '[1]Start List'!$A$2:$H$720, 5, FALSE) = "", "", VLOOKUP(F34, '[1]Start List'!$A$2:$H$720, 5, FALSE)))</f>
        <v>67883</v>
      </c>
      <c r="Y34" s="16" t="str">
        <f>IF(ISBLANK(F34), "", IF(AND(VLOOKUP(F34, '[1]Start List'!$A$2:$J$720, 6, FALSE) = "", VLOOKUP(F34, '[1]Start List'!$A$2:$J$720, 10, FALSE) = ""), "", CONCATENATE(VLOOKUP(F34, '[1]Start List'!$A$2:$J$720, 10, FALSE), " (",VLOOKUP(F34, '[1]Start List'!$A$2:$J$720, 6, FALSE), ")")))</f>
        <v>Neumann, Spalding, Spivey (Team Bob)</v>
      </c>
    </row>
    <row r="35" spans="1:25" x14ac:dyDescent="0.25">
      <c r="A35" s="15">
        <v>7</v>
      </c>
      <c r="B35" s="15" t="str">
        <f>IF(ISBLANK(F35), "", IF(VLOOKUP(F35, '[1]Start List'!$A$2:$H$720, 7, FALSE) = "", "", VLOOKUP(F35, '[1]Start List'!$A$2:$H$720, 7, FALSE)))</f>
        <v>4-Men 180+</v>
      </c>
      <c r="C35" s="17">
        <f>IF(ISBLANK(F35), "", IF(VLOOKUP(F35, '[1]Start List'!$A$2:$H$720, 2, FALSE) = "", "", VLOOKUP(F35, '[1]Start List'!$A$2:$H$720, 2, FALSE)))</f>
        <v>0.34722222222222299</v>
      </c>
      <c r="D35" s="18">
        <f>IF(ISBLANK(F35), "", IF(VLOOKUP(F35, '[1]Start List'!$A$2:$H$720, 8, FALSE) = "", "", VLOOKUP(F35, '[1]Start List'!$A$2:$H$720, 8, FALSE)))</f>
        <v>3.4722222222222987E-2</v>
      </c>
      <c r="E35" s="19">
        <v>31</v>
      </c>
      <c r="F35" s="15">
        <v>33</v>
      </c>
      <c r="G35" s="20">
        <v>1</v>
      </c>
      <c r="H35" s="20">
        <v>41</v>
      </c>
      <c r="I35" s="20">
        <v>6</v>
      </c>
      <c r="J35" s="20">
        <v>88</v>
      </c>
      <c r="K35" s="21">
        <f t="shared" si="0"/>
        <v>7.0208333333333331E-2</v>
      </c>
      <c r="L35" s="22">
        <f t="shared" si="1"/>
        <v>88</v>
      </c>
      <c r="M35" s="23"/>
      <c r="N35" s="23"/>
      <c r="O35" s="23"/>
      <c r="P35" s="23"/>
      <c r="Q35" s="21" t="str">
        <f t="shared" si="2"/>
        <v>99:99:99</v>
      </c>
      <c r="R35" s="22">
        <f t="shared" si="3"/>
        <v>99</v>
      </c>
      <c r="S35" s="21">
        <f t="shared" si="4"/>
        <v>3.5486111111110344E-2</v>
      </c>
      <c r="T35" s="22">
        <f t="shared" si="5"/>
        <v>88</v>
      </c>
      <c r="U35" s="24" t="str">
        <f t="shared" si="6"/>
        <v>0:51:06.88</v>
      </c>
      <c r="V35" s="16" t="str">
        <f>IF(ISBLANK(F35), "", IF(VLOOKUP(F35, '[1]Start List'!$A$2:$H$720, 3, FALSE) = "", "", VLOOKUP(F35, '[1]Start List'!$A$2:$H$720, 3, FALSE)))</f>
        <v>Ziegler</v>
      </c>
      <c r="W35" s="16" t="str">
        <f>IF(ISBLANK(F35), "", IF(VLOOKUP(F35, '[1]Start List'!$A$2:$H$720, 4, FALSE) = "", "", VLOOKUP(F35, '[1]Start List'!$A$2:$H$720, 4, FALSE)))</f>
        <v>Chris</v>
      </c>
      <c r="X35" s="15">
        <f>IF(ISBLANK(F35), "", IF(VLOOKUP(F35, '[1]Start List'!$A$2:$H$720, 5, FALSE) = "", "", VLOOKUP(F35, '[1]Start List'!$A$2:$H$720, 5, FALSE)))</f>
        <v>117103</v>
      </c>
      <c r="Y35" s="16" t="str">
        <f>IF(ISBLANK(F35), "", IF(AND(VLOOKUP(F35, '[1]Start List'!$A$2:$J$720, 6, FALSE) = "", VLOOKUP(F35, '[1]Start List'!$A$2:$J$720, 10, FALSE) = ""), "", CONCATENATE(VLOOKUP(F35, '[1]Start List'!$A$2:$J$720, 10, FALSE), " (",VLOOKUP(F35, '[1]Start List'!$A$2:$J$720, 6, FALSE), ")")))</f>
        <v>Vizcaino, Hauptman, Stone (SC Velo)</v>
      </c>
    </row>
    <row r="36" spans="1:25" x14ac:dyDescent="0.25">
      <c r="A36" s="15">
        <v>8</v>
      </c>
      <c r="B36" s="15" t="str">
        <f>IF(ISBLANK(F36), "", IF(VLOOKUP(F36, '[1]Start List'!$A$2:$H$720, 7, FALSE) = "", "", VLOOKUP(F36, '[1]Start List'!$A$2:$H$720, 7, FALSE)))</f>
        <v>4-Men 180+</v>
      </c>
      <c r="C36" s="17">
        <f>IF(ISBLANK(F36), "", IF(VLOOKUP(F36, '[1]Start List'!$A$2:$H$720, 2, FALSE) = "", "", VLOOKUP(F36, '[1]Start List'!$A$2:$H$720, 2, FALSE)))</f>
        <v>0.3527777777777778</v>
      </c>
      <c r="D36" s="18">
        <f>IF(ISBLANK(F36), "", IF(VLOOKUP(F36, '[1]Start List'!$A$2:$H$720, 8, FALSE) = "", "", VLOOKUP(F36, '[1]Start List'!$A$2:$H$720, 8, FALSE)))</f>
        <v>4.0277777777777801E-2</v>
      </c>
      <c r="E36" s="19">
        <v>52</v>
      </c>
      <c r="F36" s="15">
        <v>37</v>
      </c>
      <c r="G36" s="20">
        <v>1</v>
      </c>
      <c r="H36" s="20">
        <v>51</v>
      </c>
      <c r="I36" s="20">
        <v>37</v>
      </c>
      <c r="J36" s="20">
        <v>41</v>
      </c>
      <c r="K36" s="21">
        <f t="shared" si="0"/>
        <v>7.7511574074074066E-2</v>
      </c>
      <c r="L36" s="22">
        <f t="shared" si="1"/>
        <v>41</v>
      </c>
      <c r="M36" s="23"/>
      <c r="N36" s="23"/>
      <c r="O36" s="23"/>
      <c r="P36" s="23"/>
      <c r="Q36" s="21" t="str">
        <f t="shared" si="2"/>
        <v>99:99:99</v>
      </c>
      <c r="R36" s="22">
        <f t="shared" si="3"/>
        <v>99</v>
      </c>
      <c r="S36" s="21">
        <f t="shared" si="4"/>
        <v>3.7233796296296265E-2</v>
      </c>
      <c r="T36" s="22">
        <f t="shared" si="5"/>
        <v>41</v>
      </c>
      <c r="U36" s="24" t="str">
        <f t="shared" si="6"/>
        <v>0:53:37.41</v>
      </c>
      <c r="V36" s="16" t="str">
        <f>IF(ISBLANK(F36), "", IF(VLOOKUP(F36, '[1]Start List'!$A$2:$H$720, 3, FALSE) = "", "", VLOOKUP(F36, '[1]Start List'!$A$2:$H$720, 3, FALSE)))</f>
        <v>Law</v>
      </c>
      <c r="W36" s="16" t="str">
        <f>IF(ISBLANK(F36), "", IF(VLOOKUP(F36, '[1]Start List'!$A$2:$H$720, 4, FALSE) = "", "", VLOOKUP(F36, '[1]Start List'!$A$2:$H$720, 4, FALSE)))</f>
        <v>Cleaveran</v>
      </c>
      <c r="X36" s="15">
        <f>IF(ISBLANK(F36), "", IF(VLOOKUP(F36, '[1]Start List'!$A$2:$H$720, 5, FALSE) = "", "", VLOOKUP(F36, '[1]Start List'!$A$2:$H$720, 5, FALSE)))</f>
        <v>45582</v>
      </c>
      <c r="Y36" s="16" t="str">
        <f>IF(ISBLANK(F36), "", IF(AND(VLOOKUP(F36, '[1]Start List'!$A$2:$J$720, 6, FALSE) = "", VLOOKUP(F36, '[1]Start List'!$A$2:$J$720, 10, FALSE) = ""), "", CONCATENATE(VLOOKUP(F36, '[1]Start List'!$A$2:$J$720, 10, FALSE), " (",VLOOKUP(F36, '[1]Start List'!$A$2:$J$720, 6, FALSE), ")")))</f>
        <v>Page, Barker, Foley (Iightning Velo)</v>
      </c>
    </row>
    <row r="37" spans="1:25" x14ac:dyDescent="0.25">
      <c r="A37" s="15">
        <v>9</v>
      </c>
      <c r="B37" s="15" t="str">
        <f>IF(ISBLANK(F37), "", IF(VLOOKUP(F37, '[1]Start List'!$A$2:$H$720, 7, FALSE) = "", "", VLOOKUP(F37, '[1]Start List'!$A$2:$H$720, 7, FALSE)))</f>
        <v>4-Men 180+</v>
      </c>
      <c r="C37" s="17">
        <f>IF(ISBLANK(F37), "", IF(VLOOKUP(F37, '[1]Start List'!$A$2:$H$720, 2, FALSE) = "", "", VLOOKUP(F37, '[1]Start List'!$A$2:$H$720, 2, FALSE)))</f>
        <v>0.35</v>
      </c>
      <c r="D37" s="18">
        <f>IF(ISBLANK(F37), "", IF(VLOOKUP(F37, '[1]Start List'!$A$2:$H$720, 8, FALSE) = "", "", VLOOKUP(F37, '[1]Start List'!$A$2:$H$720, 8, FALSE)))</f>
        <v>3.7499999999999978E-2</v>
      </c>
      <c r="E37" s="19">
        <v>35</v>
      </c>
      <c r="F37" s="15">
        <v>35</v>
      </c>
      <c r="G37" s="20">
        <v>1</v>
      </c>
      <c r="H37" s="20">
        <v>47</v>
      </c>
      <c r="I37" s="20">
        <v>49</v>
      </c>
      <c r="J37" s="20">
        <v>91</v>
      </c>
      <c r="K37" s="21">
        <f t="shared" si="0"/>
        <v>7.4872685185185181E-2</v>
      </c>
      <c r="L37" s="22">
        <f t="shared" si="1"/>
        <v>91</v>
      </c>
      <c r="M37" s="23"/>
      <c r="N37" s="23"/>
      <c r="O37" s="23"/>
      <c r="P37" s="23"/>
      <c r="Q37" s="21" t="str">
        <f t="shared" si="2"/>
        <v>99:99:99</v>
      </c>
      <c r="R37" s="22">
        <f t="shared" si="3"/>
        <v>99</v>
      </c>
      <c r="S37" s="21">
        <f t="shared" si="4"/>
        <v>3.7372685185185203E-2</v>
      </c>
      <c r="T37" s="22">
        <f t="shared" si="5"/>
        <v>91</v>
      </c>
      <c r="U37" s="24" t="str">
        <f t="shared" si="6"/>
        <v>0:53:49.91</v>
      </c>
      <c r="V37" s="16" t="str">
        <f>IF(ISBLANK(F37), "", IF(VLOOKUP(F37, '[1]Start List'!$A$2:$H$720, 3, FALSE) = "", "", VLOOKUP(F37, '[1]Start List'!$A$2:$H$720, 3, FALSE)))</f>
        <v>Holland</v>
      </c>
      <c r="W37" s="16" t="str">
        <f>IF(ISBLANK(F37), "", IF(VLOOKUP(F37, '[1]Start List'!$A$2:$H$720, 4, FALSE) = "", "", VLOOKUP(F37, '[1]Start List'!$A$2:$H$720, 4, FALSE)))</f>
        <v>David</v>
      </c>
      <c r="X37" s="15">
        <f>IF(ISBLANK(F37), "", IF(VLOOKUP(F37, '[1]Start List'!$A$2:$H$720, 5, FALSE) = "", "", VLOOKUP(F37, '[1]Start List'!$A$2:$H$720, 5, FALSE)))</f>
        <v>389078</v>
      </c>
      <c r="Y37" s="16" t="str">
        <f>IF(ISBLANK(F37), "", IF(AND(VLOOKUP(F37, '[1]Start List'!$A$2:$J$720, 6, FALSE) = "", VLOOKUP(F37, '[1]Start List'!$A$2:$J$720, 10, FALSE) = ""), "", CONCATENATE(VLOOKUP(F37, '[1]Start List'!$A$2:$J$720, 10, FALSE), " (",VLOOKUP(F37, '[1]Start List'!$A$2:$J$720, 6, FALSE), ")")))</f>
        <v>Richardson, Sefler, Barraclough (Big Orange)</v>
      </c>
    </row>
    <row r="38" spans="1:25" x14ac:dyDescent="0.25">
      <c r="A38" s="15"/>
      <c r="B38" s="15"/>
      <c r="C38" s="17"/>
      <c r="D38" s="18"/>
      <c r="E38" s="19"/>
      <c r="F38" s="15"/>
      <c r="G38" s="20"/>
      <c r="H38" s="20"/>
      <c r="I38" s="20"/>
      <c r="J38" s="20"/>
      <c r="K38" s="21"/>
      <c r="L38" s="22"/>
      <c r="M38" s="23"/>
      <c r="N38" s="23"/>
      <c r="O38" s="23"/>
      <c r="P38" s="23"/>
      <c r="Q38" s="21"/>
      <c r="R38" s="22"/>
      <c r="S38" s="21"/>
      <c r="T38" s="22"/>
      <c r="U38" s="24"/>
      <c r="V38" s="16"/>
      <c r="W38" s="16"/>
      <c r="X38" s="15"/>
      <c r="Y38" s="16"/>
    </row>
    <row r="39" spans="1:25" x14ac:dyDescent="0.25">
      <c r="A39" s="15">
        <v>1</v>
      </c>
      <c r="B39" s="15" t="str">
        <f>IF(ISBLANK(F39), "", IF(VLOOKUP(F39, '[1]Start List'!$A$2:$H$720, 7, FALSE) = "", "", VLOOKUP(F39, '[1]Start List'!$A$2:$H$720, 7, FALSE)))</f>
        <v>4-Men 220+</v>
      </c>
      <c r="C39" s="17">
        <f>IF(ISBLANK(F39), "", IF(VLOOKUP(F39, '[1]Start List'!$A$2:$H$720, 2, FALSE) = "", "", VLOOKUP(F39, '[1]Start List'!$A$2:$H$720, 2, FALSE)))</f>
        <v>0.34583333333333399</v>
      </c>
      <c r="D39" s="18">
        <f>IF(ISBLANK(F39), "", IF(VLOOKUP(F39, '[1]Start List'!$A$2:$H$720, 8, FALSE) = "", "", VLOOKUP(F39, '[1]Start List'!$A$2:$H$720, 8, FALSE)))</f>
        <v>3.3333333333333992E-2</v>
      </c>
      <c r="E39" s="19">
        <v>29</v>
      </c>
      <c r="F39" s="15">
        <v>32</v>
      </c>
      <c r="G39" s="20">
        <v>1</v>
      </c>
      <c r="H39" s="20">
        <v>35</v>
      </c>
      <c r="I39" s="20">
        <v>28</v>
      </c>
      <c r="J39" s="20">
        <v>47</v>
      </c>
      <c r="K39" s="21">
        <f>IF(G39+H39+I39+J39=0,"99:99:99",TIME(G39,H39,I39))</f>
        <v>6.6296296296296298E-2</v>
      </c>
      <c r="L39" s="22">
        <f>IF(G39+H39+I39+J39=0, 99, J39)</f>
        <v>47</v>
      </c>
      <c r="M39" s="23"/>
      <c r="N39" s="23"/>
      <c r="O39" s="23"/>
      <c r="P39" s="23"/>
      <c r="Q39" s="21" t="str">
        <f>IF(M39+N39+O39+P39 = 0, "99:99:99", TIME(M39,N39,O39))</f>
        <v>99:99:99</v>
      </c>
      <c r="R39" s="22">
        <f>IF(M39+N39+O39+P39=0, 99, P39)</f>
        <v>99</v>
      </c>
      <c r="S39" s="21">
        <f>IF(K39="99:99:99", IF(Q39="99:99:99", "99:99:99", Q39 - C39), K39 - D39)</f>
        <v>3.2962962962962306E-2</v>
      </c>
      <c r="T39" s="22">
        <f>IF(K39="99:99:99", IF(Q39="99:99:99", 99, IF(R39&lt;10, CONCATENATE("0",R39), R39)), IF(J39&lt;10, CONCATENATE("0",J39), J39))</f>
        <v>47</v>
      </c>
      <c r="U39" s="24" t="str">
        <f>IF(ISBLANK(F39), "", CONCATENATE(HOUR(S39),":",IF(MINUTE(S39)&lt;10,"0",""),MINUTE(S39),":",IF(SECOND(S39)&lt;10,"0",""),SECOND(S39),".",T39))</f>
        <v>0:47:28.47</v>
      </c>
      <c r="V39" s="16" t="str">
        <f>IF(ISBLANK(F39), "", IF(VLOOKUP(F39, '[1]Start List'!$A$2:$H$720, 3, FALSE) = "", "", VLOOKUP(F39, '[1]Start List'!$A$2:$H$720, 3, FALSE)))</f>
        <v>Wall</v>
      </c>
      <c r="W39" s="16" t="str">
        <f>IF(ISBLANK(F39), "", IF(VLOOKUP(F39, '[1]Start List'!$A$2:$H$720, 4, FALSE) = "", "", VLOOKUP(F39, '[1]Start List'!$A$2:$H$720, 4, FALSE)))</f>
        <v>Gary</v>
      </c>
      <c r="X39" s="15">
        <f>IF(ISBLANK(F39), "", IF(VLOOKUP(F39, '[1]Start List'!$A$2:$H$720, 5, FALSE) = "", "", VLOOKUP(F39, '[1]Start List'!$A$2:$H$720, 5, FALSE)))</f>
        <v>188986</v>
      </c>
      <c r="Y39" s="16" t="str">
        <f>IF(ISBLANK(F39), "", IF(AND(VLOOKUP(F39, '[1]Start List'!$A$2:$J$720, 6, FALSE) = "", VLOOKUP(F39, '[1]Start List'!$A$2:$J$720, 10, FALSE) = ""), "", CONCATENATE(VLOOKUP(F39, '[1]Start List'!$A$2:$J$720, 10, FALSE), " (",VLOOKUP(F39, '[1]Start List'!$A$2:$J$720, 6, FALSE), ")")))</f>
        <v>Precthal, Tomaselo, Nelms (Pinnacle Life)</v>
      </c>
    </row>
    <row r="40" spans="1:25" x14ac:dyDescent="0.25">
      <c r="A40" s="15">
        <v>2</v>
      </c>
      <c r="B40" s="15" t="str">
        <f>IF(ISBLANK(F40), "", IF(VLOOKUP(F40, '[1]Start List'!$A$2:$H$720, 7, FALSE) = "", "", VLOOKUP(F40, '[1]Start List'!$A$2:$H$720, 7, FALSE)))</f>
        <v>4-Men 220+</v>
      </c>
      <c r="C40" s="17">
        <f>IF(ISBLANK(F40), "", IF(VLOOKUP(F40, '[1]Start List'!$A$2:$H$720, 2, FALSE) = "", "", VLOOKUP(F40, '[1]Start List'!$A$2:$H$720, 2, FALSE)))</f>
        <v>0.3444444444444445</v>
      </c>
      <c r="D40" s="18">
        <f>IF(ISBLANK(F40), "", IF(VLOOKUP(F40, '[1]Start List'!$A$2:$H$720, 8, FALSE) = "", "", VLOOKUP(F40, '[1]Start List'!$A$2:$H$720, 8, FALSE)))</f>
        <v>3.1944444444444497E-2</v>
      </c>
      <c r="E40" s="19">
        <v>30</v>
      </c>
      <c r="F40" s="15">
        <v>31</v>
      </c>
      <c r="G40" s="20">
        <v>1</v>
      </c>
      <c r="H40" s="20">
        <v>37</v>
      </c>
      <c r="I40" s="20">
        <v>11</v>
      </c>
      <c r="J40" s="20">
        <v>20</v>
      </c>
      <c r="K40" s="21">
        <f>IF(G40+H40+I40+J40=0,"99:99:99",TIME(G40,H40,I40))</f>
        <v>6.7488425925925924E-2</v>
      </c>
      <c r="L40" s="22">
        <f>IF(G40+H40+I40+J40=0, 99, J40)</f>
        <v>20</v>
      </c>
      <c r="M40" s="23"/>
      <c r="N40" s="23"/>
      <c r="O40" s="23"/>
      <c r="P40" s="23"/>
      <c r="Q40" s="21" t="str">
        <f>IF(M40+N40+O40+P40 = 0, "99:99:99", TIME(M40,N40,O40))</f>
        <v>99:99:99</v>
      </c>
      <c r="R40" s="22">
        <f>IF(M40+N40+O40+P40=0, 99, P40)</f>
        <v>99</v>
      </c>
      <c r="S40" s="21">
        <f>IF(K40="99:99:99", IF(Q40="99:99:99", "99:99:99", Q40 - C40), K40 - D40)</f>
        <v>3.5543981481481426E-2</v>
      </c>
      <c r="T40" s="22">
        <f>IF(K40="99:99:99", IF(Q40="99:99:99", 99, IF(R40&lt;10, CONCATENATE("0",R40), R40)), IF(J40&lt;10, CONCATENATE("0",J40), J40))</f>
        <v>20</v>
      </c>
      <c r="U40" s="24" t="str">
        <f>IF(ISBLANK(F40), "", CONCATENATE(HOUR(S40),":",IF(MINUTE(S40)&lt;10,"0",""),MINUTE(S40),":",IF(SECOND(S40)&lt;10,"0",""),SECOND(S40),".",T40))</f>
        <v>0:51:11.20</v>
      </c>
      <c r="V40" s="16" t="str">
        <f>IF(ISBLANK(F40), "", IF(VLOOKUP(F40, '[1]Start List'!$A$2:$H$720, 3, FALSE) = "", "", VLOOKUP(F40, '[1]Start List'!$A$2:$H$720, 3, FALSE)))</f>
        <v>Rosemeyer</v>
      </c>
      <c r="W40" s="16" t="str">
        <f>IF(ISBLANK(F40), "", IF(VLOOKUP(F40, '[1]Start List'!$A$2:$H$720, 4, FALSE) = "", "", VLOOKUP(F40, '[1]Start List'!$A$2:$H$720, 4, FALSE)))</f>
        <v>Bob</v>
      </c>
      <c r="X40" s="15">
        <f>IF(ISBLANK(F40), "", IF(VLOOKUP(F40, '[1]Start List'!$A$2:$H$720, 5, FALSE) = "", "", VLOOKUP(F40, '[1]Start List'!$A$2:$H$720, 5, FALSE)))</f>
        <v>195211</v>
      </c>
      <c r="Y40" s="16" t="str">
        <f>IF(ISBLANK(F40), "", IF(AND(VLOOKUP(F40, '[1]Start List'!$A$2:$J$720, 6, FALSE) = "", VLOOKUP(F40, '[1]Start List'!$A$2:$J$720, 10, FALSE) = ""), "", CONCATENATE(VLOOKUP(F40, '[1]Start List'!$A$2:$J$720, 10, FALSE), " (",VLOOKUP(F40, '[1]Start List'!$A$2:$J$720, 6, FALSE), ")")))</f>
        <v>Becica, Rock, Martin (Wolfpack Revolution)</v>
      </c>
    </row>
    <row r="41" spans="1:25" x14ac:dyDescent="0.25">
      <c r="A41" s="15">
        <v>3</v>
      </c>
      <c r="B41" s="15" t="str">
        <f>IF(ISBLANK(F41), "", IF(VLOOKUP(F41, '[1]Start List'!$A$2:$H$720, 7, FALSE) = "", "", VLOOKUP(F41, '[1]Start List'!$A$2:$H$720, 7, FALSE)))</f>
        <v>4-Men 220+</v>
      </c>
      <c r="C41" s="17">
        <f>IF(ISBLANK(F41), "", IF(VLOOKUP(F41, '[1]Start List'!$A$2:$H$720, 2, FALSE) = "", "", VLOOKUP(F41, '[1]Start List'!$A$2:$H$720, 2, FALSE)))</f>
        <v>0.343055555555557</v>
      </c>
      <c r="D41" s="18">
        <f>IF(ISBLANK(F41), "", IF(VLOOKUP(F41, '[1]Start List'!$A$2:$H$720, 8, FALSE) = "", "", VLOOKUP(F41, '[1]Start List'!$A$2:$H$720, 8, FALSE)))</f>
        <v>3.0555555555557001E-2</v>
      </c>
      <c r="E41" s="19">
        <v>32</v>
      </c>
      <c r="F41" s="15">
        <v>30</v>
      </c>
      <c r="G41" s="20">
        <v>1</v>
      </c>
      <c r="H41" s="20">
        <v>41</v>
      </c>
      <c r="I41" s="20">
        <v>16</v>
      </c>
      <c r="J41" s="20">
        <v>56</v>
      </c>
      <c r="K41" s="21">
        <f>IF(G41+H41+I41+J41=0,"99:99:99",TIME(G41,H41,I41))</f>
        <v>7.0324074074074081E-2</v>
      </c>
      <c r="L41" s="22">
        <f>IF(G41+H41+I41+J41=0, 99, J41)</f>
        <v>56</v>
      </c>
      <c r="M41" s="23"/>
      <c r="N41" s="23"/>
      <c r="O41" s="23"/>
      <c r="P41" s="23"/>
      <c r="Q41" s="21" t="str">
        <f>IF(M41+N41+O41+P41 = 0, "99:99:99", TIME(M41,N41,O41))</f>
        <v>99:99:99</v>
      </c>
      <c r="R41" s="22">
        <f>IF(M41+N41+O41+P41=0, 99, P41)</f>
        <v>99</v>
      </c>
      <c r="S41" s="21">
        <f>IF(K41="99:99:99", IF(Q41="99:99:99", "99:99:99", Q41 - C41), K41 - D41)</f>
        <v>3.9768518518517079E-2</v>
      </c>
      <c r="T41" s="22">
        <f>IF(K41="99:99:99", IF(Q41="99:99:99", 99, IF(R41&lt;10, CONCATENATE("0",R41), R41)), IF(J41&lt;10, CONCATENATE("0",J41), J41))</f>
        <v>56</v>
      </c>
      <c r="U41" s="24" t="str">
        <f>IF(ISBLANK(F41), "", CONCATENATE(HOUR(S41),":",IF(MINUTE(S41)&lt;10,"0",""),MINUTE(S41),":",IF(SECOND(S41)&lt;10,"0",""),SECOND(S41),".",T41))</f>
        <v>0:57:16.56</v>
      </c>
      <c r="V41" s="16" t="str">
        <f>IF(ISBLANK(F41), "", IF(VLOOKUP(F41, '[1]Start List'!$A$2:$H$720, 3, FALSE) = "", "", VLOOKUP(F41, '[1]Start List'!$A$2:$H$720, 3, FALSE)))</f>
        <v>Burns</v>
      </c>
      <c r="W41" s="16" t="str">
        <f>IF(ISBLANK(F41), "", IF(VLOOKUP(F41, '[1]Start List'!$A$2:$H$720, 4, FALSE) = "", "", VLOOKUP(F41, '[1]Start List'!$A$2:$H$720, 4, FALSE)))</f>
        <v>Ken</v>
      </c>
      <c r="X41" s="15">
        <f>IF(ISBLANK(F41), "", IF(VLOOKUP(F41, '[1]Start List'!$A$2:$H$720, 5, FALSE) = "", "", VLOOKUP(F41, '[1]Start List'!$A$2:$H$720, 5, FALSE)))</f>
        <v>95649</v>
      </c>
      <c r="Y41" s="16" t="str">
        <f>IF(ISBLANK(F41), "", IF(AND(VLOOKUP(F41, '[1]Start List'!$A$2:$J$720, 6, FALSE) = "", VLOOKUP(F41, '[1]Start List'!$A$2:$J$720, 10, FALSE) = ""), "", CONCATENATE(VLOOKUP(F41, '[1]Start List'!$A$2:$J$720, 10, FALSE), " (",VLOOKUP(F41, '[1]Start List'!$A$2:$J$720, 6, FALSE), ")")))</f>
        <v>Swanson, Church, Raymond (SC Velo)</v>
      </c>
    </row>
    <row r="42" spans="1:25" x14ac:dyDescent="0.25">
      <c r="A42" s="15"/>
      <c r="B42" s="15"/>
      <c r="C42" s="17"/>
      <c r="D42" s="18"/>
      <c r="E42" s="19"/>
      <c r="F42" s="15"/>
      <c r="G42" s="20"/>
      <c r="H42" s="20"/>
      <c r="I42" s="20"/>
      <c r="J42" s="20"/>
      <c r="K42" s="21"/>
      <c r="L42" s="22"/>
      <c r="M42" s="23"/>
      <c r="N42" s="23"/>
      <c r="O42" s="23"/>
      <c r="P42" s="23"/>
      <c r="Q42" s="21"/>
      <c r="R42" s="22"/>
      <c r="S42" s="21"/>
      <c r="T42" s="22"/>
      <c r="U42" s="24"/>
      <c r="V42" s="16"/>
      <c r="W42" s="16"/>
      <c r="X42" s="15"/>
      <c r="Y42" s="16"/>
    </row>
    <row r="43" spans="1:25" x14ac:dyDescent="0.25">
      <c r="A43" s="15">
        <v>1</v>
      </c>
      <c r="B43" s="15" t="str">
        <f>IF(ISBLANK(F43), "", IF(VLOOKUP(F43, '[1]Start List'!$A$2:$H$720, 7, FALSE) = "", "", VLOOKUP(F43, '[1]Start List'!$A$2:$H$720, 7, FALSE)))</f>
        <v>4-Men 240+</v>
      </c>
      <c r="C43" s="17">
        <f>IF(ISBLANK(F43), "", IF(VLOOKUP(F43, '[1]Start List'!$A$2:$H$720, 2, FALSE) = "", "", VLOOKUP(F43, '[1]Start List'!$A$2:$H$720, 2, FALSE)))</f>
        <v>0.33888888888889002</v>
      </c>
      <c r="D43" s="18">
        <f>IF(ISBLANK(F43), "", IF(VLOOKUP(F43, '[1]Start List'!$A$2:$H$720, 8, FALSE) = "", "", VLOOKUP(F43, '[1]Start List'!$A$2:$H$720, 8, FALSE)))</f>
        <v>2.6388888888890016E-2</v>
      </c>
      <c r="E43" s="19">
        <v>24</v>
      </c>
      <c r="F43" s="15">
        <v>27</v>
      </c>
      <c r="G43" s="20">
        <v>1</v>
      </c>
      <c r="H43" s="20">
        <v>29</v>
      </c>
      <c r="I43" s="20">
        <v>17</v>
      </c>
      <c r="J43" s="20">
        <v>75</v>
      </c>
      <c r="K43" s="21">
        <f>IF(G43+H43+I43+J43=0,"99:99:99",TIME(G43,H43,I43))</f>
        <v>6.2002314814814809E-2</v>
      </c>
      <c r="L43" s="22">
        <f>IF(G43+H43+I43+J43=0, 99, J43)</f>
        <v>75</v>
      </c>
      <c r="M43" s="23"/>
      <c r="N43" s="23"/>
      <c r="O43" s="23"/>
      <c r="P43" s="23"/>
      <c r="Q43" s="21" t="str">
        <f>IF(M43+N43+O43+P43 = 0, "99:99:99", TIME(M43,N43,O43))</f>
        <v>99:99:99</v>
      </c>
      <c r="R43" s="22">
        <f>IF(M43+N43+O43+P43=0, 99, P43)</f>
        <v>99</v>
      </c>
      <c r="S43" s="21">
        <f>IF(K43="99:99:99", IF(Q43="99:99:99", "99:99:99", Q43 - C43), K43 - D43)</f>
        <v>3.5613425925924792E-2</v>
      </c>
      <c r="T43" s="22">
        <f>IF(K43="99:99:99", IF(Q43="99:99:99", 99, IF(R43&lt;10, CONCATENATE("0",R43), R43)), IF(J43&lt;10, CONCATENATE("0",J43), J43))</f>
        <v>75</v>
      </c>
      <c r="U43" s="24" t="str">
        <f>IF(ISBLANK(F43), "", CONCATENATE(HOUR(S43),":",IF(MINUTE(S43)&lt;10,"0",""),MINUTE(S43),":",IF(SECOND(S43)&lt;10,"0",""),SECOND(S43),".",T43))</f>
        <v>0:51:17.75</v>
      </c>
      <c r="V43" s="16" t="str">
        <f>IF(ISBLANK(F43), "", IF(VLOOKUP(F43, '[1]Start List'!$A$2:$H$720, 3, FALSE) = "", "", VLOOKUP(F43, '[1]Start List'!$A$2:$H$720, 3, FALSE)))</f>
        <v>Steele</v>
      </c>
      <c r="W43" s="16" t="str">
        <f>IF(ISBLANK(F43), "", IF(VLOOKUP(F43, '[1]Start List'!$A$2:$H$720, 4, FALSE) = "", "", VLOOKUP(F43, '[1]Start List'!$A$2:$H$720, 4, FALSE)))</f>
        <v>Bruce</v>
      </c>
      <c r="X43" s="15">
        <f>IF(ISBLANK(F43), "", IF(VLOOKUP(F43, '[1]Start List'!$A$2:$H$720, 5, FALSE) = "", "", VLOOKUP(F43, '[1]Start List'!$A$2:$H$720, 5, FALSE)))</f>
        <v>236498</v>
      </c>
      <c r="Y43" s="16" t="str">
        <f>IF(ISBLANK(F43), "", IF(AND(VLOOKUP(F43, '[1]Start List'!$A$2:$J$720, 6, FALSE) = "", VLOOKUP(F43, '[1]Start List'!$A$2:$J$720, 10, FALSE) = ""), "", CONCATENATE(VLOOKUP(F43, '[1]Start List'!$A$2:$J$720, 10, FALSE), " (",VLOOKUP(F43, '[1]Start List'!$A$2:$J$720, 6, FALSE), ")")))</f>
        <v>Longo, McNulty, Murphy (South Bay Wheelmen)</v>
      </c>
    </row>
    <row r="44" spans="1:25" x14ac:dyDescent="0.25">
      <c r="A44" s="15">
        <v>2</v>
      </c>
      <c r="B44" s="15" t="str">
        <f>IF(ISBLANK(F44), "", IF(VLOOKUP(F44, '[1]Start List'!$A$2:$H$720, 7, FALSE) = "", "", VLOOKUP(F44, '[1]Start List'!$A$2:$H$720, 7, FALSE)))</f>
        <v>4-Men 240+</v>
      </c>
      <c r="C44" s="17">
        <f>IF(ISBLANK(F44), "", IF(VLOOKUP(F44, '[1]Start List'!$A$2:$H$720, 2, FALSE) = "", "", VLOOKUP(F44, '[1]Start List'!$A$2:$H$720, 2, FALSE)))</f>
        <v>0.34166666666666801</v>
      </c>
      <c r="D44" s="18">
        <f>IF(ISBLANK(F44), "", IF(VLOOKUP(F44, '[1]Start List'!$A$2:$H$720, 8, FALSE) = "", "", VLOOKUP(F44, '[1]Start List'!$A$2:$H$720, 8, FALSE)))</f>
        <v>2.9166666666668006E-2</v>
      </c>
      <c r="E44" s="19">
        <v>28</v>
      </c>
      <c r="F44" s="15">
        <v>29</v>
      </c>
      <c r="G44" s="20">
        <v>1</v>
      </c>
      <c r="H44" s="20">
        <v>34</v>
      </c>
      <c r="I44" s="20">
        <v>14</v>
      </c>
      <c r="J44" s="20">
        <v>24</v>
      </c>
      <c r="K44" s="21">
        <f>IF(G44+H44+I44+J44=0,"99:99:99",TIME(G44,H44,I44))</f>
        <v>6.5439814814814812E-2</v>
      </c>
      <c r="L44" s="22">
        <f>IF(G44+H44+I44+J44=0, 99, J44)</f>
        <v>24</v>
      </c>
      <c r="M44" s="23"/>
      <c r="N44" s="23"/>
      <c r="O44" s="23"/>
      <c r="P44" s="23"/>
      <c r="Q44" s="21" t="str">
        <f>IF(M44+N44+O44+P44 = 0, "99:99:99", TIME(M44,N44,O44))</f>
        <v>99:99:99</v>
      </c>
      <c r="R44" s="22">
        <f>IF(M44+N44+O44+P44=0, 99, P44)</f>
        <v>99</v>
      </c>
      <c r="S44" s="21">
        <f>IF(K44="99:99:99", IF(Q44="99:99:99", "99:99:99", Q44 - C44), K44 - D44)</f>
        <v>3.6273148148146805E-2</v>
      </c>
      <c r="T44" s="22">
        <f>IF(K44="99:99:99", IF(Q44="99:99:99", 99, IF(R44&lt;10, CONCATENATE("0",R44), R44)), IF(J44&lt;10, CONCATENATE("0",J44), J44))</f>
        <v>24</v>
      </c>
      <c r="U44" s="24" t="str">
        <f>IF(ISBLANK(F44), "", CONCATENATE(HOUR(S44),":",IF(MINUTE(S44)&lt;10,"0",""),MINUTE(S44),":",IF(SECOND(S44)&lt;10,"0",""),SECOND(S44),".",T44))</f>
        <v>0:52:14.24</v>
      </c>
      <c r="V44" s="16" t="str">
        <f>IF(ISBLANK(F44), "", IF(VLOOKUP(F44, '[1]Start List'!$A$2:$H$720, 3, FALSE) = "", "", VLOOKUP(F44, '[1]Start List'!$A$2:$H$720, 3, FALSE)))</f>
        <v>Leek</v>
      </c>
      <c r="W44" s="16" t="str">
        <f>IF(ISBLANK(F44), "", IF(VLOOKUP(F44, '[1]Start List'!$A$2:$H$720, 4, FALSE) = "", "", VLOOKUP(F44, '[1]Start List'!$A$2:$H$720, 4, FALSE)))</f>
        <v>Paul</v>
      </c>
      <c r="X44" s="15">
        <f>IF(ISBLANK(F44), "", IF(VLOOKUP(F44, '[1]Start List'!$A$2:$H$720, 5, FALSE) = "", "", VLOOKUP(F44, '[1]Start List'!$A$2:$H$720, 5, FALSE)))</f>
        <v>55047</v>
      </c>
      <c r="Y44" s="16" t="str">
        <f>IF(ISBLANK(F44), "", IF(AND(VLOOKUP(F44, '[1]Start List'!$A$2:$J$720, 6, FALSE) = "", VLOOKUP(F44, '[1]Start List'!$A$2:$J$720, 10, FALSE) = ""), "", CONCATENATE(VLOOKUP(F44, '[1]Start List'!$A$2:$J$720, 10, FALSE), " (",VLOOKUP(F44, '[1]Start List'!$A$2:$J$720, 6, FALSE), ")")))</f>
        <v>Leek, Langstaff, Kissee (Canyon Velo)</v>
      </c>
    </row>
    <row r="45" spans="1:25" x14ac:dyDescent="0.25">
      <c r="A45" s="15">
        <v>3</v>
      </c>
      <c r="B45" s="15" t="str">
        <f>IF(ISBLANK(F45), "", IF(VLOOKUP(F45, '[1]Start List'!$A$2:$H$720, 7, FALSE) = "", "", VLOOKUP(F45, '[1]Start List'!$A$2:$H$720, 7, FALSE)))</f>
        <v>4-Men 240+</v>
      </c>
      <c r="C45" s="17">
        <f>IF(ISBLANK(F45), "", IF(VLOOKUP(F45, '[1]Start List'!$A$2:$H$720, 2, FALSE) = "", "", VLOOKUP(F45, '[1]Start List'!$A$2:$H$720, 2, FALSE)))</f>
        <v>0.34027777777777901</v>
      </c>
      <c r="D45" s="18">
        <f>IF(ISBLANK(F45), "", IF(VLOOKUP(F45, '[1]Start List'!$A$2:$H$720, 8, FALSE) = "", "", VLOOKUP(F45, '[1]Start List'!$A$2:$H$720, 8, FALSE)))</f>
        <v>2.7777777777779011E-2</v>
      </c>
      <c r="E45" s="19">
        <v>27</v>
      </c>
      <c r="F45" s="15">
        <v>28</v>
      </c>
      <c r="G45" s="20">
        <v>1</v>
      </c>
      <c r="H45" s="20">
        <v>33</v>
      </c>
      <c r="I45" s="20">
        <v>36</v>
      </c>
      <c r="J45" s="20">
        <v>38</v>
      </c>
      <c r="K45" s="21">
        <f>IF(G45+H45+I45+J45=0,"99:99:99",TIME(G45,H45,I45))</f>
        <v>6.5000000000000002E-2</v>
      </c>
      <c r="L45" s="22">
        <f>IF(G45+H45+I45+J45=0, 99, J45)</f>
        <v>38</v>
      </c>
      <c r="M45" s="23"/>
      <c r="N45" s="23"/>
      <c r="O45" s="23"/>
      <c r="P45" s="23"/>
      <c r="Q45" s="21" t="str">
        <f>IF(M45+N45+O45+P45 = 0, "99:99:99", TIME(M45,N45,O45))</f>
        <v>99:99:99</v>
      </c>
      <c r="R45" s="22">
        <f>IF(M45+N45+O45+P45=0, 99, P45)</f>
        <v>99</v>
      </c>
      <c r="S45" s="21">
        <f>IF(K45="99:99:99", IF(Q45="99:99:99", "99:99:99", Q45 - C45), K45 - D45)</f>
        <v>3.7222222222220991E-2</v>
      </c>
      <c r="T45" s="22">
        <f>IF(K45="99:99:99", IF(Q45="99:99:99", 99, IF(R45&lt;10, CONCATENATE("0",R45), R45)), IF(J45&lt;10, CONCATENATE("0",J45), J45))</f>
        <v>38</v>
      </c>
      <c r="U45" s="24" t="str">
        <f>IF(ISBLANK(F45), "", CONCATENATE(HOUR(S45),":",IF(MINUTE(S45)&lt;10,"0",""),MINUTE(S45),":",IF(SECOND(S45)&lt;10,"0",""),SECOND(S45),".",T45))</f>
        <v>0:53:36.38</v>
      </c>
      <c r="V45" s="16" t="str">
        <f>IF(ISBLANK(F45), "", IF(VLOOKUP(F45, '[1]Start List'!$A$2:$H$720, 3, FALSE) = "", "", VLOOKUP(F45, '[1]Start List'!$A$2:$H$720, 3, FALSE)))</f>
        <v>Agajanian</v>
      </c>
      <c r="W45" s="16" t="str">
        <f>IF(ISBLANK(F45), "", IF(VLOOKUP(F45, '[1]Start List'!$A$2:$H$720, 4, FALSE) = "", "", VLOOKUP(F45, '[1]Start List'!$A$2:$H$720, 4, FALSE)))</f>
        <v>Daniel</v>
      </c>
      <c r="X45" s="15">
        <f>IF(ISBLANK(F45), "", IF(VLOOKUP(F45, '[1]Start List'!$A$2:$H$720, 5, FALSE) = "", "", VLOOKUP(F45, '[1]Start List'!$A$2:$H$720, 5, FALSE)))</f>
        <v>52813</v>
      </c>
      <c r="Y45" s="16" t="str">
        <f>IF(ISBLANK(F45), "", IF(AND(VLOOKUP(F45, '[1]Start List'!$A$2:$J$720, 6, FALSE) = "", VLOOKUP(F45, '[1]Start List'!$A$2:$J$720, 10, FALSE) = ""), "", CONCATENATE(VLOOKUP(F45, '[1]Start List'!$A$2:$J$720, 10, FALSE), " (",VLOOKUP(F45, '[1]Start List'!$A$2:$J$720, 6, FALSE), ")")))</f>
        <v>Urlich, Wignal, McDonald (Simple Green)</v>
      </c>
    </row>
    <row r="46" spans="1:25" x14ac:dyDescent="0.25">
      <c r="A46" s="15"/>
      <c r="B46" s="15"/>
      <c r="C46" s="17"/>
      <c r="D46" s="18"/>
      <c r="E46" s="19"/>
      <c r="F46" s="15"/>
      <c r="G46" s="20"/>
      <c r="H46" s="20"/>
      <c r="I46" s="20"/>
      <c r="J46" s="20"/>
      <c r="K46" s="21"/>
      <c r="L46" s="22"/>
      <c r="M46" s="23"/>
      <c r="N46" s="23"/>
      <c r="O46" s="23"/>
      <c r="P46" s="23"/>
      <c r="Q46" s="21"/>
      <c r="R46" s="22"/>
      <c r="S46" s="21"/>
      <c r="T46" s="22"/>
      <c r="U46" s="24"/>
      <c r="V46" s="16"/>
      <c r="W46" s="16"/>
      <c r="X46" s="15"/>
      <c r="Y46" s="16"/>
    </row>
    <row r="47" spans="1:25" x14ac:dyDescent="0.25">
      <c r="A47" s="15">
        <v>1</v>
      </c>
      <c r="B47" s="15" t="str">
        <f>IF(ISBLANK(F47), "", IF(VLOOKUP(F47, '[1]Start List'!$A$2:$H$720, 7, FALSE) = "", "", VLOOKUP(F47, '[1]Start List'!$A$2:$H$720, 7, FALSE)))</f>
        <v>4-Men Open</v>
      </c>
      <c r="C47" s="17">
        <f>IF(ISBLANK(F47), "", IF(VLOOKUP(F47, '[1]Start List'!$A$2:$H$720, 2, FALSE) = "", "", VLOOKUP(F47, '[1]Start List'!$A$2:$H$720, 2, FALSE)))</f>
        <v>0.3666666666666667</v>
      </c>
      <c r="D47" s="18">
        <f>IF(ISBLANK(F47), "", IF(VLOOKUP(F47, '[1]Start List'!$A$2:$H$720, 8, FALSE) = "", "", VLOOKUP(F47, '[1]Start List'!$A$2:$H$720, 8, FALSE)))</f>
        <v>5.4166666666666696E-2</v>
      </c>
      <c r="E47" s="19">
        <v>43</v>
      </c>
      <c r="F47" s="15">
        <v>47</v>
      </c>
      <c r="G47" s="20">
        <v>2</v>
      </c>
      <c r="H47" s="20">
        <v>2</v>
      </c>
      <c r="I47" s="20">
        <v>20</v>
      </c>
      <c r="J47" s="20">
        <v>66</v>
      </c>
      <c r="K47" s="21">
        <f t="shared" ref="K47:K55" si="7">IF(G47+H47+I47+J47=0,"99:99:99",TIME(G47,H47,I47))</f>
        <v>8.4953703703703698E-2</v>
      </c>
      <c r="L47" s="22">
        <f t="shared" ref="L47:L55" si="8">IF(G47+H47+I47+J47=0, 99, J47)</f>
        <v>66</v>
      </c>
      <c r="M47" s="23"/>
      <c r="N47" s="23"/>
      <c r="O47" s="23"/>
      <c r="P47" s="23"/>
      <c r="Q47" s="21" t="str">
        <f t="shared" ref="Q47:Q55" si="9">IF(M47+N47+O47+P47 = 0, "99:99:99", TIME(M47,N47,O47))</f>
        <v>99:99:99</v>
      </c>
      <c r="R47" s="22">
        <f t="shared" ref="R47:R55" si="10">IF(M47+N47+O47+P47=0, 99, P47)</f>
        <v>99</v>
      </c>
      <c r="S47" s="21">
        <f t="shared" ref="S47:S55" si="11">IF(K47="99:99:99", IF(Q47="99:99:99", "99:99:99", Q47 - C47), K47 - D47)</f>
        <v>3.0787037037037002E-2</v>
      </c>
      <c r="T47" s="22">
        <f t="shared" ref="T47:T55" si="12">IF(K47="99:99:99", IF(Q47="99:99:99", 99, IF(R47&lt;10, CONCATENATE("0",R47), R47)), IF(J47&lt;10, CONCATENATE("0",J47), J47))</f>
        <v>66</v>
      </c>
      <c r="U47" s="24" t="str">
        <f t="shared" ref="U47:U55" si="13">IF(ISBLANK(F47), "", CONCATENATE(HOUR(S47),":",IF(MINUTE(S47)&lt;10,"0",""),MINUTE(S47),":",IF(SECOND(S47)&lt;10,"0",""),SECOND(S47),".",T47))</f>
        <v>0:44:20.66</v>
      </c>
      <c r="V47" s="16" t="str">
        <f>IF(ISBLANK(F47), "", IF(VLOOKUP(F47, '[1]Start List'!$A$2:$H$720, 3, FALSE) = "", "", VLOOKUP(F47, '[1]Start List'!$A$2:$H$720, 3, FALSE)))</f>
        <v>Greenberg</v>
      </c>
      <c r="W47" s="16" t="str">
        <f>IF(ISBLANK(F47), "", IF(VLOOKUP(F47, '[1]Start List'!$A$2:$H$720, 4, FALSE) = "", "", VLOOKUP(F47, '[1]Start List'!$A$2:$H$720, 4, FALSE)))</f>
        <v>Cory</v>
      </c>
      <c r="X47" s="15">
        <f>IF(ISBLANK(F47), "", IF(VLOOKUP(F47, '[1]Start List'!$A$2:$H$720, 5, FALSE) = "", "", VLOOKUP(F47, '[1]Start List'!$A$2:$H$720, 5, FALSE)))</f>
        <v>243988</v>
      </c>
      <c r="Y47" s="16" t="str">
        <f>IF(ISBLANK(F47), "", IF(AND(VLOOKUP(F47, '[1]Start List'!$A$2:$J$720, 6, FALSE) = "", VLOOKUP(F47, '[1]Start List'!$A$2:$J$720, 10, FALSE) = ""), "", CONCATENATE(VLOOKUP(F47, '[1]Start List'!$A$2:$J$720, 10, FALSE), " (",VLOOKUP(F47, '[1]Start List'!$A$2:$J$720, 6, FALSE), ")")))</f>
        <v>McCutcheon, La Roux, Schwartz (Get Crackin)</v>
      </c>
    </row>
    <row r="48" spans="1:25" x14ac:dyDescent="0.25">
      <c r="A48" s="15">
        <v>2</v>
      </c>
      <c r="B48" s="15" t="str">
        <f>IF(ISBLANK(F48), "", IF(VLOOKUP(F48, '[1]Start List'!$A$2:$H$720, 7, FALSE) = "", "", VLOOKUP(F48, '[1]Start List'!$A$2:$H$720, 7, FALSE)))</f>
        <v>4-Men Open</v>
      </c>
      <c r="C48" s="17">
        <f>IF(ISBLANK(F48), "", IF(VLOOKUP(F48, '[1]Start List'!$A$2:$H$720, 2, FALSE) = "", "", VLOOKUP(F48, '[1]Start List'!$A$2:$H$720, 2, FALSE)))</f>
        <v>0.375</v>
      </c>
      <c r="D48" s="18">
        <f>IF(ISBLANK(F48), "", IF(VLOOKUP(F48, '[1]Start List'!$A$2:$H$720, 8, FALSE) = "", "", VLOOKUP(F48, '[1]Start List'!$A$2:$H$720, 8, FALSE)))</f>
        <v>6.25E-2</v>
      </c>
      <c r="E48" s="19">
        <v>49</v>
      </c>
      <c r="F48" s="15">
        <v>53</v>
      </c>
      <c r="G48" s="20">
        <v>2</v>
      </c>
      <c r="H48" s="20">
        <v>16</v>
      </c>
      <c r="I48" s="20">
        <v>7</v>
      </c>
      <c r="J48" s="20">
        <v>22</v>
      </c>
      <c r="K48" s="21">
        <f t="shared" si="7"/>
        <v>9.4525462962962978E-2</v>
      </c>
      <c r="L48" s="22">
        <f t="shared" si="8"/>
        <v>22</v>
      </c>
      <c r="M48" s="23"/>
      <c r="N48" s="23"/>
      <c r="O48" s="23"/>
      <c r="P48" s="23"/>
      <c r="Q48" s="21" t="str">
        <f t="shared" si="9"/>
        <v>99:99:99</v>
      </c>
      <c r="R48" s="22">
        <f t="shared" si="10"/>
        <v>99</v>
      </c>
      <c r="S48" s="21">
        <f t="shared" si="11"/>
        <v>3.2025462962962978E-2</v>
      </c>
      <c r="T48" s="22">
        <f t="shared" si="12"/>
        <v>22</v>
      </c>
      <c r="U48" s="24" t="str">
        <f t="shared" si="13"/>
        <v>0:46:07.22</v>
      </c>
      <c r="V48" s="16" t="str">
        <f>IF(ISBLANK(F48), "", IF(VLOOKUP(F48, '[1]Start List'!$A$2:$H$720, 3, FALSE) = "", "", VLOOKUP(F48, '[1]Start List'!$A$2:$H$720, 3, FALSE)))</f>
        <v>Vallender</v>
      </c>
      <c r="W48" s="16" t="str">
        <f>IF(ISBLANK(F48), "", IF(VLOOKUP(F48, '[1]Start List'!$A$2:$H$720, 4, FALSE) = "", "", VLOOKUP(F48, '[1]Start List'!$A$2:$H$720, 4, FALSE)))</f>
        <v>Mike</v>
      </c>
      <c r="X48" s="15">
        <f>IF(ISBLANK(F48), "", IF(VLOOKUP(F48, '[1]Start List'!$A$2:$H$720, 5, FALSE) = "", "", VLOOKUP(F48, '[1]Start List'!$A$2:$H$720, 5, FALSE)))</f>
        <v>36313</v>
      </c>
      <c r="Y48" s="16" t="str">
        <f>IF(ISBLANK(F48), "", IF(AND(VLOOKUP(F48, '[1]Start List'!$A$2:$J$720, 6, FALSE) = "", VLOOKUP(F48, '[1]Start List'!$A$2:$J$720, 10, FALSE) = ""), "", CONCATENATE(VLOOKUP(F48, '[1]Start List'!$A$2:$J$720, 10, FALSE), " (",VLOOKUP(F48, '[1]Start List'!$A$2:$J$720, 6, FALSE), ")")))</f>
        <v>Hammack, Olin, Hall (Revolution Zoca Seals)</v>
      </c>
    </row>
    <row r="49" spans="1:25" x14ac:dyDescent="0.25">
      <c r="A49" s="15">
        <v>3</v>
      </c>
      <c r="B49" s="15" t="str">
        <f>IF(ISBLANK(F49), "", IF(VLOOKUP(F49, '[1]Start List'!$A$2:$H$720, 7, FALSE) = "", "", VLOOKUP(F49, '[1]Start List'!$A$2:$H$720, 7, FALSE)))</f>
        <v>4-Men Open</v>
      </c>
      <c r="C49" s="17">
        <f>IF(ISBLANK(F49), "", IF(VLOOKUP(F49, '[1]Start List'!$A$2:$H$720, 2, FALSE) = "", "", VLOOKUP(F49, '[1]Start List'!$A$2:$H$720, 2, FALSE)))</f>
        <v>0.36805555555555558</v>
      </c>
      <c r="D49" s="18">
        <f>IF(ISBLANK(F49), "", IF(VLOOKUP(F49, '[1]Start List'!$A$2:$H$720, 8, FALSE) = "", "", VLOOKUP(F49, '[1]Start List'!$A$2:$H$720, 8, FALSE)))</f>
        <v>5.555555555555558E-2</v>
      </c>
      <c r="E49" s="19">
        <v>45</v>
      </c>
      <c r="F49" s="15">
        <v>48</v>
      </c>
      <c r="G49" s="20">
        <v>2</v>
      </c>
      <c r="H49" s="20">
        <v>6</v>
      </c>
      <c r="I49" s="20">
        <v>15</v>
      </c>
      <c r="J49" s="20">
        <v>58</v>
      </c>
      <c r="K49" s="21">
        <f t="shared" si="7"/>
        <v>8.7673611111111105E-2</v>
      </c>
      <c r="L49" s="22">
        <f t="shared" si="8"/>
        <v>58</v>
      </c>
      <c r="M49" s="23"/>
      <c r="N49" s="23"/>
      <c r="O49" s="23"/>
      <c r="P49" s="23"/>
      <c r="Q49" s="21" t="str">
        <f t="shared" si="9"/>
        <v>99:99:99</v>
      </c>
      <c r="R49" s="22">
        <f t="shared" si="10"/>
        <v>99</v>
      </c>
      <c r="S49" s="21">
        <f t="shared" si="11"/>
        <v>3.2118055555555525E-2</v>
      </c>
      <c r="T49" s="22">
        <f t="shared" si="12"/>
        <v>58</v>
      </c>
      <c r="U49" s="24" t="str">
        <f t="shared" si="13"/>
        <v>0:46:15.58</v>
      </c>
      <c r="V49" s="16" t="str">
        <f>IF(ISBLANK(F49), "", IF(VLOOKUP(F49, '[1]Start List'!$A$2:$H$720, 3, FALSE) = "", "", VLOOKUP(F49, '[1]Start List'!$A$2:$H$720, 3, FALSE)))</f>
        <v>Finanger</v>
      </c>
      <c r="W49" s="16" t="str">
        <f>IF(ISBLANK(F49), "", IF(VLOOKUP(F49, '[1]Start List'!$A$2:$H$720, 4, FALSE) = "", "", VLOOKUP(F49, '[1]Start List'!$A$2:$H$720, 4, FALSE)))</f>
        <v>Lars</v>
      </c>
      <c r="X49" s="15">
        <f>IF(ISBLANK(F49), "", IF(VLOOKUP(F49, '[1]Start List'!$A$2:$H$720, 5, FALSE) = "", "", VLOOKUP(F49, '[1]Start List'!$A$2:$H$720, 5, FALSE)))</f>
        <v>204441</v>
      </c>
      <c r="Y49" s="16" t="str">
        <f>IF(ISBLANK(F49), "", IF(AND(VLOOKUP(F49, '[1]Start List'!$A$2:$J$720, 6, FALSE) = "", VLOOKUP(F49, '[1]Start List'!$A$2:$J$720, 10, FALSE) = ""), "", CONCATENATE(VLOOKUP(F49, '[1]Start List'!$A$2:$J$720, 10, FALSE), " (",VLOOKUP(F49, '[1]Start List'!$A$2:$J$720, 6, FALSE), ")")))</f>
        <v>Davis, Butsko, Vasilas (Team Spy-Giant)</v>
      </c>
    </row>
    <row r="50" spans="1:25" x14ac:dyDescent="0.25">
      <c r="A50" s="15">
        <v>4</v>
      </c>
      <c r="B50" s="15" t="str">
        <f>IF(ISBLANK(F50), "", IF(VLOOKUP(F50, '[1]Start List'!$A$2:$H$720, 7, FALSE) = "", "", VLOOKUP(F50, '[1]Start List'!$A$2:$H$720, 7, FALSE)))</f>
        <v>4-Men Open</v>
      </c>
      <c r="C50" s="17">
        <f>IF(ISBLANK(F50), "", IF(VLOOKUP(F50, '[1]Start List'!$A$2:$H$720, 2, FALSE) = "", "", VLOOKUP(F50, '[1]Start List'!$A$2:$H$720, 2, FALSE)))</f>
        <v>0.37083333333333335</v>
      </c>
      <c r="D50" s="18">
        <f>IF(ISBLANK(F50), "", IF(VLOOKUP(F50, '[1]Start List'!$A$2:$H$720, 8, FALSE) = "", "", VLOOKUP(F50, '[1]Start List'!$A$2:$H$720, 8, FALSE)))</f>
        <v>5.8333333333333348E-2</v>
      </c>
      <c r="E50" s="19">
        <v>47</v>
      </c>
      <c r="F50" s="15">
        <v>50</v>
      </c>
      <c r="G50" s="20">
        <v>2</v>
      </c>
      <c r="H50" s="20">
        <v>11</v>
      </c>
      <c r="I50" s="20">
        <v>15</v>
      </c>
      <c r="J50" s="20">
        <v>96</v>
      </c>
      <c r="K50" s="21">
        <f t="shared" si="7"/>
        <v>9.1145833333333329E-2</v>
      </c>
      <c r="L50" s="22">
        <f t="shared" si="8"/>
        <v>96</v>
      </c>
      <c r="M50" s="23"/>
      <c r="N50" s="23"/>
      <c r="O50" s="23"/>
      <c r="P50" s="23"/>
      <c r="Q50" s="21" t="str">
        <f t="shared" si="9"/>
        <v>99:99:99</v>
      </c>
      <c r="R50" s="22">
        <f t="shared" si="10"/>
        <v>99</v>
      </c>
      <c r="S50" s="21">
        <f t="shared" si="11"/>
        <v>3.2812499999999981E-2</v>
      </c>
      <c r="T50" s="22">
        <f t="shared" si="12"/>
        <v>96</v>
      </c>
      <c r="U50" s="24" t="str">
        <f t="shared" si="13"/>
        <v>0:47:15.96</v>
      </c>
      <c r="V50" s="16" t="str">
        <f>IF(ISBLANK(F50), "", IF(VLOOKUP(F50, '[1]Start List'!$A$2:$H$720, 3, FALSE) = "", "", VLOOKUP(F50, '[1]Start List'!$A$2:$H$720, 3, FALSE)))</f>
        <v>Pettit</v>
      </c>
      <c r="W50" s="16" t="str">
        <f>IF(ISBLANK(F50), "", IF(VLOOKUP(F50, '[1]Start List'!$A$2:$H$720, 4, FALSE) = "", "", VLOOKUP(F50, '[1]Start List'!$A$2:$H$720, 4, FALSE)))</f>
        <v>James</v>
      </c>
      <c r="X50" s="15">
        <f>IF(ISBLANK(F50), "", IF(VLOOKUP(F50, '[1]Start List'!$A$2:$H$720, 5, FALSE) = "", "", VLOOKUP(F50, '[1]Start List'!$A$2:$H$720, 5, FALSE)))</f>
        <v>205086</v>
      </c>
      <c r="Y50" s="16" t="str">
        <f>IF(ISBLANK(F50), "", IF(AND(VLOOKUP(F50, '[1]Start List'!$A$2:$J$720, 6, FALSE) = "", VLOOKUP(F50, '[1]Start List'!$A$2:$J$720, 10, FALSE) = ""), "", CONCATENATE(VLOOKUP(F50, '[1]Start List'!$A$2:$J$720, 10, FALSE), " (",VLOOKUP(F50, '[1]Start List'!$A$2:$J$720, 6, FALSE), ")")))</f>
        <v>Canon, Schutz, Traughber (Ritte Racing)</v>
      </c>
    </row>
    <row r="51" spans="1:25" x14ac:dyDescent="0.25">
      <c r="A51" s="15">
        <v>5</v>
      </c>
      <c r="B51" s="15" t="str">
        <f>IF(ISBLANK(F51), "", IF(VLOOKUP(F51, '[1]Start List'!$A$2:$H$720, 7, FALSE) = "", "", VLOOKUP(F51, '[1]Start List'!$A$2:$H$720, 7, FALSE)))</f>
        <v>4-Men Open</v>
      </c>
      <c r="C51" s="17">
        <f>IF(ISBLANK(F51), "", IF(VLOOKUP(F51, '[1]Start List'!$A$2:$H$720, 2, FALSE) = "", "", VLOOKUP(F51, '[1]Start List'!$A$2:$H$720, 2, FALSE)))</f>
        <v>0.37222222222222223</v>
      </c>
      <c r="D51" s="18">
        <f>IF(ISBLANK(F51), "", IF(VLOOKUP(F51, '[1]Start List'!$A$2:$H$720, 8, FALSE) = "", "", VLOOKUP(F51, '[1]Start List'!$A$2:$H$720, 8, FALSE)))</f>
        <v>5.9722222222222232E-2</v>
      </c>
      <c r="E51" s="19">
        <v>48</v>
      </c>
      <c r="F51" s="15">
        <v>51</v>
      </c>
      <c r="G51" s="20">
        <v>2</v>
      </c>
      <c r="H51" s="20">
        <v>13</v>
      </c>
      <c r="I51" s="20">
        <v>23</v>
      </c>
      <c r="J51" s="20">
        <v>14</v>
      </c>
      <c r="K51" s="21">
        <f t="shared" si="7"/>
        <v>9.2627314814814801E-2</v>
      </c>
      <c r="L51" s="22">
        <f t="shared" si="8"/>
        <v>14</v>
      </c>
      <c r="M51" s="23"/>
      <c r="N51" s="23"/>
      <c r="O51" s="23"/>
      <c r="P51" s="23"/>
      <c r="Q51" s="21" t="str">
        <f t="shared" si="9"/>
        <v>99:99:99</v>
      </c>
      <c r="R51" s="22">
        <f t="shared" si="10"/>
        <v>99</v>
      </c>
      <c r="S51" s="21">
        <f t="shared" si="11"/>
        <v>3.2905092592592569E-2</v>
      </c>
      <c r="T51" s="22">
        <f t="shared" si="12"/>
        <v>14</v>
      </c>
      <c r="U51" s="24" t="str">
        <f t="shared" si="13"/>
        <v>0:47:23.14</v>
      </c>
      <c r="V51" s="16" t="str">
        <f>IF(ISBLANK(F51), "", IF(VLOOKUP(F51, '[1]Start List'!$A$2:$H$720, 3, FALSE) = "", "", VLOOKUP(F51, '[1]Start List'!$A$2:$H$720, 3, FALSE)))</f>
        <v>Raymond</v>
      </c>
      <c r="W51" s="16" t="str">
        <f>IF(ISBLANK(F51), "", IF(VLOOKUP(F51, '[1]Start List'!$A$2:$H$720, 4, FALSE) = "", "", VLOOKUP(F51, '[1]Start List'!$A$2:$H$720, 4, FALSE)))</f>
        <v>Scott</v>
      </c>
      <c r="X51" s="15">
        <f>IF(ISBLANK(F51), "", IF(VLOOKUP(F51, '[1]Start List'!$A$2:$H$720, 5, FALSE) = "", "", VLOOKUP(F51, '[1]Start List'!$A$2:$H$720, 5, FALSE)))</f>
        <v>60314</v>
      </c>
      <c r="Y51" s="16" t="str">
        <f>IF(ISBLANK(F51), "", IF(AND(VLOOKUP(F51, '[1]Start List'!$A$2:$J$720, 6, FALSE) = "", VLOOKUP(F51, '[1]Start List'!$A$2:$J$720, 10, FALSE) = ""), "", CONCATENATE(VLOOKUP(F51, '[1]Start List'!$A$2:$J$720, 10, FALSE), " (",VLOOKUP(F51, '[1]Start List'!$A$2:$J$720, 6, FALSE), ")")))</f>
        <v>Schroeder, Harris, Garrigus (bbi-sic)</v>
      </c>
    </row>
    <row r="52" spans="1:25" x14ac:dyDescent="0.25">
      <c r="A52" s="15">
        <v>6</v>
      </c>
      <c r="B52" s="15" t="str">
        <f>IF(ISBLANK(F52), "", IF(VLOOKUP(F52, '[1]Start List'!$A$2:$H$720, 7, FALSE) = "", "", VLOOKUP(F52, '[1]Start List'!$A$2:$H$720, 7, FALSE)))</f>
        <v>4-Men Open</v>
      </c>
      <c r="C52" s="17">
        <f>IF(ISBLANK(F52), "", IF(VLOOKUP(F52, '[1]Start List'!$A$2:$H$720, 2, FALSE) = "", "", VLOOKUP(F52, '[1]Start List'!$A$2:$H$720, 2, FALSE)))</f>
        <v>0.36388888888888887</v>
      </c>
      <c r="D52" s="18">
        <f>IF(ISBLANK(F52), "", IF(VLOOKUP(F52, '[1]Start List'!$A$2:$H$720, 8, FALSE) = "", "", VLOOKUP(F52, '[1]Start List'!$A$2:$H$720, 8, FALSE)))</f>
        <v>5.1388888888888873E-2</v>
      </c>
      <c r="E52" s="19">
        <v>44</v>
      </c>
      <c r="F52" s="15">
        <v>45</v>
      </c>
      <c r="G52" s="20">
        <v>2</v>
      </c>
      <c r="H52" s="20">
        <v>2</v>
      </c>
      <c r="I52" s="20">
        <v>41</v>
      </c>
      <c r="J52" s="20">
        <v>59</v>
      </c>
      <c r="K52" s="21">
        <f t="shared" si="7"/>
        <v>8.519675925925925E-2</v>
      </c>
      <c r="L52" s="22">
        <f t="shared" si="8"/>
        <v>59</v>
      </c>
      <c r="M52" s="23"/>
      <c r="N52" s="23"/>
      <c r="O52" s="23"/>
      <c r="P52" s="23"/>
      <c r="Q52" s="21" t="str">
        <f t="shared" si="9"/>
        <v>99:99:99</v>
      </c>
      <c r="R52" s="22">
        <f t="shared" si="10"/>
        <v>99</v>
      </c>
      <c r="S52" s="21">
        <f t="shared" si="11"/>
        <v>3.3807870370370377E-2</v>
      </c>
      <c r="T52" s="22">
        <f t="shared" si="12"/>
        <v>59</v>
      </c>
      <c r="U52" s="24" t="str">
        <f t="shared" si="13"/>
        <v>0:48:41.59</v>
      </c>
      <c r="V52" s="16" t="str">
        <f>IF(ISBLANK(F52), "", IF(VLOOKUP(F52, '[1]Start List'!$A$2:$H$720, 3, FALSE) = "", "", VLOOKUP(F52, '[1]Start List'!$A$2:$H$720, 3, FALSE)))</f>
        <v>Espanol</v>
      </c>
      <c r="W52" s="16" t="str">
        <f>IF(ISBLANK(F52), "", IF(VLOOKUP(F52, '[1]Start List'!$A$2:$H$720, 4, FALSE) = "", "", VLOOKUP(F52, '[1]Start List'!$A$2:$H$720, 4, FALSE)))</f>
        <v>Miko</v>
      </c>
      <c r="X52" s="15">
        <f>IF(ISBLANK(F52), "", IF(VLOOKUP(F52, '[1]Start List'!$A$2:$H$720, 5, FALSE) = "", "", VLOOKUP(F52, '[1]Start List'!$A$2:$H$720, 5, FALSE)))</f>
        <v>365846</v>
      </c>
      <c r="Y52" s="16" t="str">
        <f>IF(ISBLANK(F52), "", IF(AND(VLOOKUP(F52, '[1]Start List'!$A$2:$J$720, 6, FALSE) = "", VLOOKUP(F52, '[1]Start List'!$A$2:$J$720, 10, FALSE) = ""), "", CONCATENATE(VLOOKUP(F52, '[1]Start List'!$A$2:$J$720, 10, FALSE), " (",VLOOKUP(F52, '[1]Start List'!$A$2:$J$720, 6, FALSE), ")")))</f>
        <v>Valazquez, Glines, Sorenson (Jim Train)</v>
      </c>
    </row>
    <row r="53" spans="1:25" x14ac:dyDescent="0.25">
      <c r="A53" s="15">
        <v>7</v>
      </c>
      <c r="B53" s="15" t="str">
        <f>IF(ISBLANK(F53), "", IF(VLOOKUP(F53, '[1]Start List'!$A$2:$H$720, 7, FALSE) = "", "", VLOOKUP(F53, '[1]Start List'!$A$2:$H$720, 7, FALSE)))</f>
        <v>4-Men Open</v>
      </c>
      <c r="C53" s="17">
        <f>IF(ISBLANK(F53), "", IF(VLOOKUP(F53, '[1]Start List'!$A$2:$H$720, 2, FALSE) = "", "", VLOOKUP(F53, '[1]Start List'!$A$2:$H$720, 2, FALSE)))</f>
        <v>0.37361111111111112</v>
      </c>
      <c r="D53" s="18">
        <f>IF(ISBLANK(F53), "", IF(VLOOKUP(F53, '[1]Start List'!$A$2:$H$720, 8, FALSE) = "", "", VLOOKUP(F53, '[1]Start List'!$A$2:$H$720, 8, FALSE)))</f>
        <v>6.1111111111111116E-2</v>
      </c>
      <c r="E53" s="19">
        <v>51</v>
      </c>
      <c r="F53" s="15">
        <v>52</v>
      </c>
      <c r="G53" s="20">
        <v>2</v>
      </c>
      <c r="H53" s="20">
        <v>17</v>
      </c>
      <c r="I53" s="20">
        <v>36</v>
      </c>
      <c r="J53" s="20">
        <v>69</v>
      </c>
      <c r="K53" s="21">
        <f t="shared" si="7"/>
        <v>9.555555555555556E-2</v>
      </c>
      <c r="L53" s="22">
        <f t="shared" si="8"/>
        <v>69</v>
      </c>
      <c r="M53" s="23"/>
      <c r="N53" s="23"/>
      <c r="O53" s="23"/>
      <c r="P53" s="23"/>
      <c r="Q53" s="21" t="str">
        <f t="shared" si="9"/>
        <v>99:99:99</v>
      </c>
      <c r="R53" s="22">
        <f t="shared" si="10"/>
        <v>99</v>
      </c>
      <c r="S53" s="21">
        <f t="shared" si="11"/>
        <v>3.4444444444444444E-2</v>
      </c>
      <c r="T53" s="22">
        <f t="shared" si="12"/>
        <v>69</v>
      </c>
      <c r="U53" s="24" t="str">
        <f t="shared" si="13"/>
        <v>0:49:36.69</v>
      </c>
      <c r="V53" s="16" t="str">
        <f>IF(ISBLANK(F53), "", IF(VLOOKUP(F53, '[1]Start List'!$A$2:$H$720, 3, FALSE) = "", "", VLOOKUP(F53, '[1]Start List'!$A$2:$H$720, 3, FALSE)))</f>
        <v>Shein</v>
      </c>
      <c r="W53" s="16" t="str">
        <f>IF(ISBLANK(F53), "", IF(VLOOKUP(F53, '[1]Start List'!$A$2:$H$720, 4, FALSE) = "", "", VLOOKUP(F53, '[1]Start List'!$A$2:$H$720, 4, FALSE)))</f>
        <v>Michael</v>
      </c>
      <c r="X53" s="15">
        <f>IF(ISBLANK(F53), "", IF(VLOOKUP(F53, '[1]Start List'!$A$2:$H$720, 5, FALSE) = "", "", VLOOKUP(F53, '[1]Start List'!$A$2:$H$720, 5, FALSE)))</f>
        <v>251358</v>
      </c>
      <c r="Y53" s="16" t="str">
        <f>IF(ISBLANK(F53), "", IF(AND(VLOOKUP(F53, '[1]Start List'!$A$2:$J$720, 6, FALSE) = "", VLOOKUP(F53, '[1]Start List'!$A$2:$J$720, 10, FALSE) = ""), "", CONCATENATE(VLOOKUP(F53, '[1]Start List'!$A$2:$J$720, 10, FALSE), " (",VLOOKUP(F53, '[1]Start List'!$A$2:$J$720, 6, FALSE), ")")))</f>
        <v>Loftus, Jordan, Romanenko (Team Velosport - Rokform)</v>
      </c>
    </row>
    <row r="54" spans="1:25" x14ac:dyDescent="0.25">
      <c r="A54" s="15">
        <v>8</v>
      </c>
      <c r="B54" s="15" t="str">
        <f>IF(ISBLANK(F54), "", IF(VLOOKUP(F54, '[1]Start List'!$A$2:$H$720, 7, FALSE) = "", "", VLOOKUP(F54, '[1]Start List'!$A$2:$H$720, 7, FALSE)))</f>
        <v>4-Men Open</v>
      </c>
      <c r="C54" s="17">
        <f>IF(ISBLANK(F54), "", IF(VLOOKUP(F54, '[1]Start List'!$A$2:$H$720, 2, FALSE) = "", "", VLOOKUP(F54, '[1]Start List'!$A$2:$H$720, 2, FALSE)))</f>
        <v>0.36527777777777781</v>
      </c>
      <c r="D54" s="18">
        <f>IF(ISBLANK(F54), "", IF(VLOOKUP(F54, '[1]Start List'!$A$2:$H$720, 8, FALSE) = "", "", VLOOKUP(F54, '[1]Start List'!$A$2:$H$720, 8, FALSE)))</f>
        <v>5.2777777777777812E-2</v>
      </c>
      <c r="E54" s="19">
        <v>46</v>
      </c>
      <c r="F54" s="15">
        <v>46</v>
      </c>
      <c r="G54" s="20">
        <v>2</v>
      </c>
      <c r="H54" s="20">
        <v>6</v>
      </c>
      <c r="I54" s="20">
        <v>20</v>
      </c>
      <c r="J54" s="20">
        <v>51</v>
      </c>
      <c r="K54" s="21">
        <f t="shared" si="7"/>
        <v>8.773148148148148E-2</v>
      </c>
      <c r="L54" s="22">
        <f t="shared" si="8"/>
        <v>51</v>
      </c>
      <c r="M54" s="23"/>
      <c r="N54" s="23"/>
      <c r="O54" s="23"/>
      <c r="P54" s="23"/>
      <c r="Q54" s="21" t="str">
        <f t="shared" si="9"/>
        <v>99:99:99</v>
      </c>
      <c r="R54" s="22">
        <f t="shared" si="10"/>
        <v>99</v>
      </c>
      <c r="S54" s="21">
        <f t="shared" si="11"/>
        <v>3.4953703703703667E-2</v>
      </c>
      <c r="T54" s="22">
        <f t="shared" si="12"/>
        <v>51</v>
      </c>
      <c r="U54" s="24" t="str">
        <f t="shared" si="13"/>
        <v>0:50:20.51</v>
      </c>
      <c r="V54" s="16" t="str">
        <f>IF(ISBLANK(F54), "", IF(VLOOKUP(F54, '[1]Start List'!$A$2:$H$720, 3, FALSE) = "", "", VLOOKUP(F54, '[1]Start List'!$A$2:$H$720, 3, FALSE)))</f>
        <v>Cohen</v>
      </c>
      <c r="W54" s="16" t="str">
        <f>IF(ISBLANK(F54), "", IF(VLOOKUP(F54, '[1]Start List'!$A$2:$H$720, 4, FALSE) = "", "", VLOOKUP(F54, '[1]Start List'!$A$2:$H$720, 4, FALSE)))</f>
        <v>Scott</v>
      </c>
      <c r="X54" s="15">
        <f>IF(ISBLANK(F54), "", IF(VLOOKUP(F54, '[1]Start List'!$A$2:$H$720, 5, FALSE) = "", "", VLOOKUP(F54, '[1]Start List'!$A$2:$H$720, 5, FALSE)))</f>
        <v>253153</v>
      </c>
      <c r="Y54" s="16" t="str">
        <f>IF(ISBLANK(F54), "", IF(AND(VLOOKUP(F54, '[1]Start List'!$A$2:$J$720, 6, FALSE) = "", VLOOKUP(F54, '[1]Start List'!$A$2:$J$720, 10, FALSE) = ""), "", CONCATENATE(VLOOKUP(F54, '[1]Start List'!$A$2:$J$720, 10, FALSE), " (",VLOOKUP(F54, '[1]Start List'!$A$2:$J$720, 6, FALSE), ")")))</f>
        <v>Alvarez, Wesson, Page (Lux Pro Development)</v>
      </c>
    </row>
    <row r="55" spans="1:25" x14ac:dyDescent="0.25">
      <c r="A55" s="15">
        <v>9</v>
      </c>
      <c r="B55" s="15" t="str">
        <f>IF(ISBLANK(F55), "", IF(VLOOKUP(F55, '[1]Start List'!$A$2:$H$720, 7, FALSE) = "", "", VLOOKUP(F55, '[1]Start List'!$A$2:$H$720, 7, FALSE)))</f>
        <v>4-Men Open</v>
      </c>
      <c r="C55" s="17">
        <f>IF(ISBLANK(F55), "", IF(VLOOKUP(F55, '[1]Start List'!$A$2:$H$720, 2, FALSE) = "", "", VLOOKUP(F55, '[1]Start List'!$A$2:$H$720, 2, FALSE)))</f>
        <v>0.36944444444444446</v>
      </c>
      <c r="D55" s="18">
        <f>IF(ISBLANK(F55), "", IF(VLOOKUP(F55, '[1]Start List'!$A$2:$H$720, 8, FALSE) = "", "", VLOOKUP(F55, '[1]Start List'!$A$2:$H$720, 8, FALSE)))</f>
        <v>5.6944444444444464E-2</v>
      </c>
      <c r="E55" s="19">
        <v>50</v>
      </c>
      <c r="F55" s="15">
        <v>49</v>
      </c>
      <c r="G55" s="20">
        <v>2</v>
      </c>
      <c r="H55" s="20">
        <v>16</v>
      </c>
      <c r="I55" s="20">
        <v>13</v>
      </c>
      <c r="J55" s="20">
        <v>7</v>
      </c>
      <c r="K55" s="21">
        <f t="shared" si="7"/>
        <v>9.4594907407407405E-2</v>
      </c>
      <c r="L55" s="22">
        <f t="shared" si="8"/>
        <v>7</v>
      </c>
      <c r="M55" s="23"/>
      <c r="N55" s="23"/>
      <c r="O55" s="23"/>
      <c r="P55" s="23"/>
      <c r="Q55" s="21" t="str">
        <f t="shared" si="9"/>
        <v>99:99:99</v>
      </c>
      <c r="R55" s="22">
        <f t="shared" si="10"/>
        <v>99</v>
      </c>
      <c r="S55" s="21">
        <f t="shared" si="11"/>
        <v>3.7650462962962941E-2</v>
      </c>
      <c r="T55" s="22" t="str">
        <f t="shared" si="12"/>
        <v>07</v>
      </c>
      <c r="U55" s="24" t="str">
        <f t="shared" si="13"/>
        <v>0:54:13.07</v>
      </c>
      <c r="V55" s="16" t="str">
        <f>IF(ISBLANK(F55), "", IF(VLOOKUP(F55, '[1]Start List'!$A$2:$H$720, 3, FALSE) = "", "", VLOOKUP(F55, '[1]Start List'!$A$2:$H$720, 3, FALSE)))</f>
        <v>Caldera</v>
      </c>
      <c r="W55" s="16" t="str">
        <f>IF(ISBLANK(F55), "", IF(VLOOKUP(F55, '[1]Start List'!$A$2:$H$720, 4, FALSE) = "", "", VLOOKUP(F55, '[1]Start List'!$A$2:$H$720, 4, FALSE)))</f>
        <v>Daniel</v>
      </c>
      <c r="X55" s="15">
        <f>IF(ISBLANK(F55), "", IF(VLOOKUP(F55, '[1]Start List'!$A$2:$H$720, 5, FALSE) = "", "", VLOOKUP(F55, '[1]Start List'!$A$2:$H$720, 5, FALSE)))</f>
        <v>337994</v>
      </c>
      <c r="Y55" s="16" t="str">
        <f>IF(ISBLANK(F55), "", IF(AND(VLOOKUP(F55, '[1]Start List'!$A$2:$J$720, 6, FALSE) = "", VLOOKUP(F55, '[1]Start List'!$A$2:$J$720, 10, FALSE) = ""), "", CONCATENATE(VLOOKUP(F55, '[1]Start List'!$A$2:$J$720, 10, FALSE), " (",VLOOKUP(F55, '[1]Start List'!$A$2:$J$720, 6, FALSE), ")")))</f>
        <v>Hernandez, Woo, Ayers (Rock Sport Racing)</v>
      </c>
    </row>
    <row r="56" spans="1:25" x14ac:dyDescent="0.25">
      <c r="A56" s="15"/>
      <c r="B56" s="15"/>
      <c r="C56" s="17"/>
      <c r="D56" s="18"/>
      <c r="E56" s="19"/>
      <c r="F56" s="15"/>
      <c r="G56" s="20"/>
      <c r="H56" s="20"/>
      <c r="I56" s="20"/>
      <c r="J56" s="20"/>
      <c r="K56" s="21"/>
      <c r="L56" s="22"/>
      <c r="M56" s="23"/>
      <c r="N56" s="23"/>
      <c r="O56" s="23"/>
      <c r="P56" s="23"/>
      <c r="Q56" s="21"/>
      <c r="R56" s="22"/>
      <c r="S56" s="21"/>
      <c r="T56" s="22"/>
      <c r="U56" s="24"/>
      <c r="V56" s="16"/>
      <c r="W56" s="16"/>
      <c r="X56" s="15"/>
      <c r="Y56" s="16"/>
    </row>
    <row r="57" spans="1:25" x14ac:dyDescent="0.25">
      <c r="A57" s="15">
        <v>1</v>
      </c>
      <c r="B57" s="15" t="str">
        <f>IF(ISBLANK(F57), "", IF(VLOOKUP(F57, '[1]Start List'!$A$2:$H$720, 7, FALSE) = "", "", VLOOKUP(F57, '[1]Start List'!$A$2:$H$720, 7, FALSE)))</f>
        <v>4-Mixed Open</v>
      </c>
      <c r="C57" s="17">
        <f>IF(ISBLANK(F57), "", IF(VLOOKUP(F57, '[1]Start List'!$A$2:$H$720, 2, FALSE) = "", "", VLOOKUP(F57, '[1]Start List'!$A$2:$H$720, 2, FALSE)))</f>
        <v>0.33750000000000102</v>
      </c>
      <c r="D57" s="18">
        <f>IF(ISBLANK(F57), "", IF(VLOOKUP(F57, '[1]Start List'!$A$2:$H$720, 8, FALSE) = "", "", VLOOKUP(F57, '[1]Start List'!$A$2:$H$720, 8, FALSE)))</f>
        <v>2.5000000000001021E-2</v>
      </c>
      <c r="E57" s="19">
        <v>26</v>
      </c>
      <c r="F57" s="15">
        <v>26</v>
      </c>
      <c r="G57" s="20">
        <v>1</v>
      </c>
      <c r="H57" s="20">
        <v>31</v>
      </c>
      <c r="I57" s="20">
        <v>5</v>
      </c>
      <c r="J57" s="20">
        <v>73</v>
      </c>
      <c r="K57" s="21">
        <f>IF(G57+H57+I57+J57=0,"99:99:99",TIME(G57,H57,I57))</f>
        <v>6.3252314814814817E-2</v>
      </c>
      <c r="L57" s="22">
        <f>IF(G57+H57+I57+J57=0, 99, J57)</f>
        <v>73</v>
      </c>
      <c r="M57" s="23"/>
      <c r="N57" s="23"/>
      <c r="O57" s="23"/>
      <c r="P57" s="23"/>
      <c r="Q57" s="21" t="str">
        <f>IF(M57+N57+O57+P57 = 0, "99:99:99", TIME(M57,N57,O57))</f>
        <v>99:99:99</v>
      </c>
      <c r="R57" s="22">
        <f>IF(M57+N57+O57+P57=0, 99, P57)</f>
        <v>99</v>
      </c>
      <c r="S57" s="21">
        <f>IF(K57="99:99:99", IF(Q57="99:99:99", "99:99:99", Q57 - C57), K57 - D57)</f>
        <v>3.8252314814813795E-2</v>
      </c>
      <c r="T57" s="22">
        <f>IF(K57="99:99:99", IF(Q57="99:99:99", 99, IF(R57&lt;10, CONCATENATE("0",R57), R57)), IF(J57&lt;10, CONCATENATE("0",J57), J57))</f>
        <v>73</v>
      </c>
      <c r="U57" s="24" t="str">
        <f>IF(ISBLANK(F57), "", CONCATENATE(HOUR(S57),":",IF(MINUTE(S57)&lt;10,"0",""),MINUTE(S57),":",IF(SECOND(S57)&lt;10,"0",""),SECOND(S57),".",T57))</f>
        <v>0:55:05.73</v>
      </c>
      <c r="V57" s="16" t="str">
        <f>IF(ISBLANK(F57), "", IF(VLOOKUP(F57, '[1]Start List'!$A$2:$H$720, 3, FALSE) = "", "", VLOOKUP(F57, '[1]Start List'!$A$2:$H$720, 3, FALSE)))</f>
        <v>Nicholes</v>
      </c>
      <c r="W57" s="16" t="str">
        <f>IF(ISBLANK(F57), "", IF(VLOOKUP(F57, '[1]Start List'!$A$2:$H$720, 4, FALSE) = "", "", VLOOKUP(F57, '[1]Start List'!$A$2:$H$720, 4, FALSE)))</f>
        <v>Kevin</v>
      </c>
      <c r="X57" s="15">
        <f>IF(ISBLANK(F57), "", IF(VLOOKUP(F57, '[1]Start List'!$A$2:$H$720, 5, FALSE) = "", "", VLOOKUP(F57, '[1]Start List'!$A$2:$H$720, 5, FALSE)))</f>
        <v>270871</v>
      </c>
      <c r="Y57" s="16" t="str">
        <f>IF(ISBLANK(F57), "", IF(AND(VLOOKUP(F57, '[1]Start List'!$A$2:$J$720, 6, FALSE) = "", VLOOKUP(F57, '[1]Start List'!$A$2:$J$720, 10, FALSE) = ""), "", CONCATENATE(VLOOKUP(F57, '[1]Start List'!$A$2:$J$720, 10, FALSE), " (",VLOOKUP(F57, '[1]Start List'!$A$2:$J$720, 6, FALSE), ")")))</f>
        <v>Reid, Rock, Munoz (South Bay Wheelmen)</v>
      </c>
    </row>
    <row r="58" spans="1:25" x14ac:dyDescent="0.25">
      <c r="A58" s="15">
        <v>2</v>
      </c>
      <c r="B58" s="15" t="str">
        <f>IF(ISBLANK(F58), "", IF(VLOOKUP(F58, '[1]Start List'!$A$2:$H$720, 7, FALSE) = "", "", VLOOKUP(F58, '[1]Start List'!$A$2:$H$720, 7, FALSE)))</f>
        <v>4-Mixed Open</v>
      </c>
      <c r="C58" s="17">
        <f>IF(ISBLANK(F58), "", IF(VLOOKUP(F58, '[1]Start List'!$A$2:$H$720, 2, FALSE) = "", "", VLOOKUP(F58, '[1]Start List'!$A$2:$H$720, 2, FALSE)))</f>
        <v>0.33611111111111103</v>
      </c>
      <c r="D58" s="18">
        <f>IF(ISBLANK(F58), "", IF(VLOOKUP(F58, '[1]Start List'!$A$2:$H$720, 8, FALSE) = "", "", VLOOKUP(F58, '[1]Start List'!$A$2:$H$720, 8, FALSE)))</f>
        <v>2.3611111111111027E-2</v>
      </c>
      <c r="E58" s="19">
        <v>25</v>
      </c>
      <c r="F58" s="15">
        <v>25</v>
      </c>
      <c r="G58" s="20">
        <v>1</v>
      </c>
      <c r="H58" s="20">
        <v>29</v>
      </c>
      <c r="I58" s="20">
        <v>52</v>
      </c>
      <c r="J58" s="20">
        <v>75</v>
      </c>
      <c r="K58" s="21">
        <f>IF(G58+H58+I58+J58=0,"99:99:99",TIME(G58,H58,I58))</f>
        <v>6.2407407407407411E-2</v>
      </c>
      <c r="L58" s="22">
        <f>IF(G58+H58+I58+J58=0, 99, J58)</f>
        <v>75</v>
      </c>
      <c r="M58" s="23"/>
      <c r="N58" s="23"/>
      <c r="O58" s="23"/>
      <c r="P58" s="23"/>
      <c r="Q58" s="21" t="str">
        <f>IF(M58+N58+O58+P58 = 0, "99:99:99", TIME(M58,N58,O58))</f>
        <v>99:99:99</v>
      </c>
      <c r="R58" s="22">
        <f>IF(M58+N58+O58+P58=0, 99, P58)</f>
        <v>99</v>
      </c>
      <c r="S58" s="21">
        <f>IF(K58="99:99:99", IF(Q58="99:99:99", "99:99:99", Q58 - C58), K58 - D58)</f>
        <v>3.8796296296296384E-2</v>
      </c>
      <c r="T58" s="22">
        <f>IF(K58="99:99:99", IF(Q58="99:99:99", 99, IF(R58&lt;10, CONCATENATE("0",R58), R58)), IF(J58&lt;10, CONCATENATE("0",J58), J58))</f>
        <v>75</v>
      </c>
      <c r="U58" s="24" t="str">
        <f>IF(ISBLANK(F58), "", CONCATENATE(HOUR(S58),":",IF(MINUTE(S58)&lt;10,"0",""),MINUTE(S58),":",IF(SECOND(S58)&lt;10,"0",""),SECOND(S58),".",T58))</f>
        <v>0:55:52.75</v>
      </c>
      <c r="V58" s="16" t="str">
        <f>IF(ISBLANK(F58), "", IF(VLOOKUP(F58, '[1]Start List'!$A$2:$H$720, 3, FALSE) = "", "", VLOOKUP(F58, '[1]Start List'!$A$2:$H$720, 3, FALSE)))</f>
        <v>Snapp</v>
      </c>
      <c r="W58" s="16" t="str">
        <f>IF(ISBLANK(F58), "", IF(VLOOKUP(F58, '[1]Start List'!$A$2:$H$720, 4, FALSE) = "", "", VLOOKUP(F58, '[1]Start List'!$A$2:$H$720, 4, FALSE)))</f>
        <v>John</v>
      </c>
      <c r="X58" s="15">
        <f>IF(ISBLANK(F58), "", IF(VLOOKUP(F58, '[1]Start List'!$A$2:$H$720, 5, FALSE) = "", "", VLOOKUP(F58, '[1]Start List'!$A$2:$H$720, 5, FALSE)))</f>
        <v>296610</v>
      </c>
      <c r="Y58" s="16" t="str">
        <f>IF(ISBLANK(F58), "", IF(AND(VLOOKUP(F58, '[1]Start List'!$A$2:$J$720, 6, FALSE) = "", VLOOKUP(F58, '[1]Start List'!$A$2:$J$720, 10, FALSE) = ""), "", CONCATENATE(VLOOKUP(F58, '[1]Start List'!$A$2:$J$720, 10, FALSE), " (",VLOOKUP(F58, '[1]Start List'!$A$2:$J$720, 6, FALSE), ")")))</f>
        <v>Snapp, Paez,  (SC Velo)</v>
      </c>
    </row>
    <row r="59" spans="1:25" x14ac:dyDescent="0.25">
      <c r="A59" s="15"/>
      <c r="B59" s="15"/>
      <c r="C59" s="17"/>
      <c r="D59" s="18"/>
      <c r="E59" s="19"/>
      <c r="F59" s="15"/>
      <c r="G59" s="20"/>
      <c r="H59" s="20"/>
      <c r="I59" s="20"/>
      <c r="J59" s="20"/>
      <c r="K59" s="21"/>
      <c r="L59" s="22"/>
      <c r="M59" s="23"/>
      <c r="N59" s="23"/>
      <c r="O59" s="23"/>
      <c r="P59" s="23"/>
      <c r="Q59" s="21"/>
      <c r="R59" s="22"/>
      <c r="S59" s="21"/>
      <c r="T59" s="22"/>
      <c r="U59" s="24"/>
      <c r="V59" s="16"/>
      <c r="W59" s="16"/>
      <c r="X59" s="15"/>
      <c r="Y59" s="16"/>
    </row>
    <row r="60" spans="1:25" x14ac:dyDescent="0.25">
      <c r="A60" s="15">
        <v>1</v>
      </c>
      <c r="B60" s="15" t="str">
        <f>IF(ISBLANK(F60), "", IF(VLOOKUP(F60, '[1]Start List'!$A$2:$H$720, 7, FALSE) = "", "", VLOOKUP(F60, '[1]Start List'!$A$2:$H$720, 7, FALSE)))</f>
        <v>4-Women 140+</v>
      </c>
      <c r="C60" s="17">
        <f>IF(ISBLANK(F60), "", IF(VLOOKUP(F60, '[1]Start List'!$A$2:$H$720, 2, FALSE) = "", "", VLOOKUP(F60, '[1]Start List'!$A$2:$H$720, 2, FALSE)))</f>
        <v>0.33194444444444399</v>
      </c>
      <c r="D60" s="18">
        <f>IF(ISBLANK(F60), "", IF(VLOOKUP(F60, '[1]Start List'!$A$2:$H$720, 8, FALSE) = "", "", VLOOKUP(F60, '[1]Start List'!$A$2:$H$720, 8, FALSE)))</f>
        <v>1.9444444444443987E-2</v>
      </c>
      <c r="E60" s="19">
        <v>20</v>
      </c>
      <c r="F60" s="15">
        <v>22</v>
      </c>
      <c r="G60" s="20">
        <v>1</v>
      </c>
      <c r="H60" s="20">
        <v>23</v>
      </c>
      <c r="I60" s="20">
        <v>10</v>
      </c>
      <c r="J60" s="20">
        <v>23</v>
      </c>
      <c r="K60" s="21">
        <f>IF(G60+H60+I60+J60=0,"99:99:99",TIME(G60,H60,I60))</f>
        <v>5.7754629629629628E-2</v>
      </c>
      <c r="L60" s="22">
        <f>IF(G60+H60+I60+J60=0, 99, J60)</f>
        <v>23</v>
      </c>
      <c r="M60" s="23"/>
      <c r="N60" s="23"/>
      <c r="O60" s="23"/>
      <c r="P60" s="23"/>
      <c r="Q60" s="21" t="str">
        <f>IF(M60+N60+O60+P60 = 0, "99:99:99", TIME(M60,N60,O60))</f>
        <v>99:99:99</v>
      </c>
      <c r="R60" s="22">
        <f>IF(M60+N60+O60+P60=0, 99, P60)</f>
        <v>99</v>
      </c>
      <c r="S60" s="21">
        <f>IF(K60="99:99:99", IF(Q60="99:99:99", "99:99:99", Q60 - C60), K60 - D60)</f>
        <v>3.8310185185185641E-2</v>
      </c>
      <c r="T60" s="22">
        <f>IF(K60="99:99:99", IF(Q60="99:99:99", 99, IF(R60&lt;10, CONCATENATE("0",R60), R60)), IF(J60&lt;10, CONCATENATE("0",J60), J60))</f>
        <v>23</v>
      </c>
      <c r="U60" s="24" t="str">
        <f>IF(ISBLANK(F60), "", CONCATENATE(HOUR(S60),":",IF(MINUTE(S60)&lt;10,"0",""),MINUTE(S60),":",IF(SECOND(S60)&lt;10,"0",""),SECOND(S60),".",T60))</f>
        <v>0:55:10.23</v>
      </c>
      <c r="V60" s="16" t="str">
        <f>IF(ISBLANK(F60), "", IF(VLOOKUP(F60, '[1]Start List'!$A$2:$H$720, 3, FALSE) = "", "", VLOOKUP(F60, '[1]Start List'!$A$2:$H$720, 3, FALSE)))</f>
        <v>Schindler</v>
      </c>
      <c r="W60" s="16" t="str">
        <f>IF(ISBLANK(F60), "", IF(VLOOKUP(F60, '[1]Start List'!$A$2:$H$720, 4, FALSE) = "", "", VLOOKUP(F60, '[1]Start List'!$A$2:$H$720, 4, FALSE)))</f>
        <v>Trudi</v>
      </c>
      <c r="X60" s="15">
        <f>IF(ISBLANK(F60), "", IF(VLOOKUP(F60, '[1]Start List'!$A$2:$H$720, 5, FALSE) = "", "", VLOOKUP(F60, '[1]Start List'!$A$2:$H$720, 5, FALSE)))</f>
        <v>267658</v>
      </c>
      <c r="Y60" s="16" t="str">
        <f>IF(ISBLANK(F60), "", IF(AND(VLOOKUP(F60, '[1]Start List'!$A$2:$J$720, 6, FALSE) = "", VLOOKUP(F60, '[1]Start List'!$A$2:$J$720, 10, FALSE) = ""), "", CONCATENATE(VLOOKUP(F60, '[1]Start List'!$A$2:$J$720, 10, FALSE), " (",VLOOKUP(F60, '[1]Start List'!$A$2:$J$720, 6, FALSE), ")")))</f>
        <v>Wimberly, Sweeney, Meyers (La Grange)</v>
      </c>
    </row>
    <row r="61" spans="1:25" x14ac:dyDescent="0.25">
      <c r="A61" s="15">
        <v>2</v>
      </c>
      <c r="B61" s="15" t="str">
        <f>IF(ISBLANK(F61), "", IF(VLOOKUP(F61, '[1]Start List'!$A$2:$H$720, 7, FALSE) = "", "", VLOOKUP(F61, '[1]Start List'!$A$2:$H$720, 7, FALSE)))</f>
        <v>4-Women 140+</v>
      </c>
      <c r="C61" s="17">
        <f>IF(ISBLANK(F61), "", IF(VLOOKUP(F61, '[1]Start List'!$A$2:$H$720, 2, FALSE) = "", "", VLOOKUP(F61, '[1]Start List'!$A$2:$H$720, 2, FALSE)))</f>
        <v>0.33333333333333298</v>
      </c>
      <c r="D61" s="18">
        <f>IF(ISBLANK(F61), "", IF(VLOOKUP(F61, '[1]Start List'!$A$2:$H$720, 8, FALSE) = "", "", VLOOKUP(F61, '[1]Start List'!$A$2:$H$720, 8, FALSE)))</f>
        <v>2.0833333333332982E-2</v>
      </c>
      <c r="E61" s="19">
        <v>21</v>
      </c>
      <c r="F61" s="15">
        <v>23</v>
      </c>
      <c r="G61" s="20">
        <v>1</v>
      </c>
      <c r="H61" s="20">
        <v>27</v>
      </c>
      <c r="I61" s="20">
        <v>7</v>
      </c>
      <c r="J61" s="20">
        <v>40</v>
      </c>
      <c r="K61" s="21">
        <f>IF(G61+H61+I61+J61=0,"99:99:99",TIME(G61,H61,I61))</f>
        <v>6.0497685185185189E-2</v>
      </c>
      <c r="L61" s="22">
        <f>IF(G61+H61+I61+J61=0, 99, J61)</f>
        <v>40</v>
      </c>
      <c r="M61" s="23"/>
      <c r="N61" s="23"/>
      <c r="O61" s="23"/>
      <c r="P61" s="23"/>
      <c r="Q61" s="21" t="str">
        <f>IF(M61+N61+O61+P61 = 0, "99:99:99", TIME(M61,N61,O61))</f>
        <v>99:99:99</v>
      </c>
      <c r="R61" s="22">
        <f>IF(M61+N61+O61+P61=0, 99, P61)</f>
        <v>99</v>
      </c>
      <c r="S61" s="21">
        <f>IF(K61="99:99:99", IF(Q61="99:99:99", "99:99:99", Q61 - C61), K61 - D61)</f>
        <v>3.9664351851852207E-2</v>
      </c>
      <c r="T61" s="22">
        <f>IF(K61="99:99:99", IF(Q61="99:99:99", 99, IF(R61&lt;10, CONCATENATE("0",R61), R61)), IF(J61&lt;10, CONCATENATE("0",J61), J61))</f>
        <v>40</v>
      </c>
      <c r="U61" s="24" t="str">
        <f>IF(ISBLANK(F61), "", CONCATENATE(HOUR(S61),":",IF(MINUTE(S61)&lt;10,"0",""),MINUTE(S61),":",IF(SECOND(S61)&lt;10,"0",""),SECOND(S61),".",T61))</f>
        <v>0:57:07.40</v>
      </c>
      <c r="V61" s="16" t="str">
        <f>IF(ISBLANK(F61), "", IF(VLOOKUP(F61, '[1]Start List'!$A$2:$H$720, 3, FALSE) = "", "", VLOOKUP(F61, '[1]Start List'!$A$2:$H$720, 3, FALSE)))</f>
        <v>Unverzagt</v>
      </c>
      <c r="W61" s="16" t="str">
        <f>IF(ISBLANK(F61), "", IF(VLOOKUP(F61, '[1]Start List'!$A$2:$H$720, 4, FALSE) = "", "", VLOOKUP(F61, '[1]Start List'!$A$2:$H$720, 4, FALSE)))</f>
        <v>Tara</v>
      </c>
      <c r="X61" s="15">
        <f>IF(ISBLANK(F61), "", IF(VLOOKUP(F61, '[1]Start List'!$A$2:$H$720, 5, FALSE) = "", "", VLOOKUP(F61, '[1]Start List'!$A$2:$H$720, 5, FALSE)))</f>
        <v>355337</v>
      </c>
      <c r="Y61" s="16" t="str">
        <f>IF(ISBLANK(F61), "", IF(AND(VLOOKUP(F61, '[1]Start List'!$A$2:$J$720, 6, FALSE) = "", VLOOKUP(F61, '[1]Start List'!$A$2:$J$720, 10, FALSE) = ""), "", CONCATENATE(VLOOKUP(F61, '[1]Start List'!$A$2:$J$720, 10, FALSE), " (",VLOOKUP(F61, '[1]Start List'!$A$2:$J$720, 6, FALSE), ")")))</f>
        <v>Firth, Appel, Fenstermacher (South Bay Wheelmen)</v>
      </c>
    </row>
    <row r="62" spans="1:25" x14ac:dyDescent="0.25">
      <c r="A62" s="15"/>
      <c r="B62" s="15"/>
      <c r="C62" s="17"/>
      <c r="D62" s="18"/>
      <c r="E62" s="19"/>
      <c r="F62" s="15"/>
      <c r="G62" s="20"/>
      <c r="H62" s="20"/>
      <c r="I62" s="20"/>
      <c r="J62" s="20"/>
      <c r="K62" s="21"/>
      <c r="L62" s="22"/>
      <c r="M62" s="23"/>
      <c r="N62" s="23"/>
      <c r="O62" s="23"/>
      <c r="P62" s="23"/>
      <c r="Q62" s="21"/>
      <c r="R62" s="22"/>
      <c r="S62" s="21"/>
      <c r="T62" s="22"/>
      <c r="U62" s="24"/>
      <c r="V62" s="16"/>
      <c r="W62" s="16"/>
      <c r="X62" s="15"/>
      <c r="Y62" s="16"/>
    </row>
    <row r="63" spans="1:25" x14ac:dyDescent="0.25">
      <c r="A63" s="15">
        <v>1</v>
      </c>
      <c r="B63" s="15" t="str">
        <f>IF(ISBLANK(F63), "", IF(VLOOKUP(F63, '[1]Start List'!$A$2:$H$720, 7, FALSE) = "", "", VLOOKUP(F63, '[1]Start List'!$A$2:$H$720, 7, FALSE)))</f>
        <v>4-Women 180+</v>
      </c>
      <c r="C63" s="17">
        <f>IF(ISBLANK(F63), "", IF(VLOOKUP(F63, '[1]Start List'!$A$2:$H$720, 2, FALSE) = "", "", VLOOKUP(F63, '[1]Start List'!$A$2:$H$720, 2, FALSE)))</f>
        <v>0.33055555555555599</v>
      </c>
      <c r="D63" s="18">
        <f>IF(ISBLANK(F63), "", IF(VLOOKUP(F63, '[1]Start List'!$A$2:$H$720, 8, FALSE) = "", "", VLOOKUP(F63, '[1]Start List'!$A$2:$H$720, 8, FALSE)))</f>
        <v>1.8055555555555991E-2</v>
      </c>
      <c r="E63" s="19">
        <v>17</v>
      </c>
      <c r="F63" s="15">
        <v>21</v>
      </c>
      <c r="G63" s="20">
        <v>1</v>
      </c>
      <c r="H63" s="20">
        <v>19</v>
      </c>
      <c r="I63" s="20">
        <v>58</v>
      </c>
      <c r="J63" s="20">
        <v>56</v>
      </c>
      <c r="K63" s="21">
        <f>IF(G63+H63+I63+J63=0,"99:99:99",TIME(G63,H63,I63))</f>
        <v>5.5532407407407412E-2</v>
      </c>
      <c r="L63" s="22">
        <f>IF(G63+H63+I63+J63=0, 99, J63)</f>
        <v>56</v>
      </c>
      <c r="M63" s="23"/>
      <c r="N63" s="23"/>
      <c r="O63" s="23"/>
      <c r="P63" s="23"/>
      <c r="Q63" s="21" t="str">
        <f>IF(M63+N63+O63+P63 = 0, "99:99:99", TIME(M63,N63,O63))</f>
        <v>99:99:99</v>
      </c>
      <c r="R63" s="22">
        <f>IF(M63+N63+O63+P63=0, 99, P63)</f>
        <v>99</v>
      </c>
      <c r="S63" s="21">
        <f>IF(K63="99:99:99", IF(Q63="99:99:99", "99:99:99", Q63 - C63), K63 - D63)</f>
        <v>3.7476851851851421E-2</v>
      </c>
      <c r="T63" s="22">
        <f>IF(K63="99:99:99", IF(Q63="99:99:99", 99, IF(R63&lt;10, CONCATENATE("0",R63), R63)), IF(J63&lt;10, CONCATENATE("0",J63), J63))</f>
        <v>56</v>
      </c>
      <c r="U63" s="24" t="str">
        <f>IF(ISBLANK(F63), "", CONCATENATE(HOUR(S63),":",IF(MINUTE(S63)&lt;10,"0",""),MINUTE(S63),":",IF(SECOND(S63)&lt;10,"0",""),SECOND(S63),".",T63))</f>
        <v>0:53:58.56</v>
      </c>
      <c r="V63" s="16" t="str">
        <f>IF(ISBLANK(F63), "", IF(VLOOKUP(F63, '[1]Start List'!$A$2:$H$720, 3, FALSE) = "", "", VLOOKUP(F63, '[1]Start List'!$A$2:$H$720, 3, FALSE)))</f>
        <v>Canter</v>
      </c>
      <c r="W63" s="16" t="str">
        <f>IF(ISBLANK(F63), "", IF(VLOOKUP(F63, '[1]Start List'!$A$2:$H$720, 4, FALSE) = "", "", VLOOKUP(F63, '[1]Start List'!$A$2:$H$720, 4, FALSE)))</f>
        <v>Tanja</v>
      </c>
      <c r="X63" s="15">
        <f>IF(ISBLANK(F63), "", IF(VLOOKUP(F63, '[1]Start List'!$A$2:$H$720, 5, FALSE) = "", "", VLOOKUP(F63, '[1]Start List'!$A$2:$H$720, 5, FALSE)))</f>
        <v>376167</v>
      </c>
      <c r="Y63" s="16" t="str">
        <f>IF(ISBLANK(F63), "", IF(AND(VLOOKUP(F63, '[1]Start List'!$A$2:$J$720, 6, FALSE) = "", VLOOKUP(F63, '[1]Start List'!$A$2:$J$720, 10, FALSE) = ""), "", CONCATENATE(VLOOKUP(F63, '[1]Start List'!$A$2:$J$720, 10, FALSE), " (",VLOOKUP(F63, '[1]Start List'!$A$2:$J$720, 6, FALSE), ")")))</f>
        <v>Baran, Giardina, Asaro (Drafting Tri Divas)</v>
      </c>
    </row>
    <row r="64" spans="1:25" x14ac:dyDescent="0.25">
      <c r="A64" s="15">
        <v>2</v>
      </c>
      <c r="B64" s="15" t="str">
        <f>IF(ISBLANK(F64), "", IF(VLOOKUP(F64, '[1]Start List'!$A$2:$H$720, 7, FALSE) = "", "", VLOOKUP(F64, '[1]Start List'!$A$2:$H$720, 7, FALSE)))</f>
        <v>4-Women 180+</v>
      </c>
      <c r="C64" s="17">
        <f>IF(ISBLANK(F64), "", IF(VLOOKUP(F64, '[1]Start List'!$A$2:$H$720, 2, FALSE) = "", "", VLOOKUP(F64, '[1]Start List'!$A$2:$H$720, 2, FALSE)))</f>
        <v>0.32916666666666666</v>
      </c>
      <c r="D64" s="18">
        <f>IF(ISBLANK(F64), "", IF(VLOOKUP(F64, '[1]Start List'!$A$2:$H$720, 8, FALSE) = "", "", VLOOKUP(F64, '[1]Start List'!$A$2:$H$720, 8, FALSE)))</f>
        <v>1.6666666666666663E-2</v>
      </c>
      <c r="E64" s="19">
        <v>19</v>
      </c>
      <c r="F64" s="15">
        <v>20</v>
      </c>
      <c r="G64" s="20">
        <v>1</v>
      </c>
      <c r="H64" s="20">
        <v>21</v>
      </c>
      <c r="I64" s="20">
        <v>56</v>
      </c>
      <c r="J64" s="20">
        <v>87</v>
      </c>
      <c r="K64" s="21">
        <f>IF(G64+H64+I64+J64=0,"99:99:99",TIME(G64,H64,I64))</f>
        <v>5.6898148148148149E-2</v>
      </c>
      <c r="L64" s="22">
        <f>IF(G64+H64+I64+J64=0, 99, J64)</f>
        <v>87</v>
      </c>
      <c r="M64" s="23"/>
      <c r="N64" s="23"/>
      <c r="O64" s="23"/>
      <c r="P64" s="23"/>
      <c r="Q64" s="21" t="str">
        <f>IF(M64+N64+O64+P64 = 0, "99:99:99", TIME(M64,N64,O64))</f>
        <v>99:99:99</v>
      </c>
      <c r="R64" s="22">
        <f>IF(M64+N64+O64+P64=0, 99, P64)</f>
        <v>99</v>
      </c>
      <c r="S64" s="21">
        <f>IF(K64="99:99:99", IF(Q64="99:99:99", "99:99:99", Q64 - C64), K64 - D64)</f>
        <v>4.0231481481481486E-2</v>
      </c>
      <c r="T64" s="22">
        <f>IF(K64="99:99:99", IF(Q64="99:99:99", 99, IF(R64&lt;10, CONCATENATE("0",R64), R64)), IF(J64&lt;10, CONCATENATE("0",J64), J64))</f>
        <v>87</v>
      </c>
      <c r="U64" s="24" t="str">
        <f>IF(ISBLANK(F64), "", CONCATENATE(HOUR(S64),":",IF(MINUTE(S64)&lt;10,"0",""),MINUTE(S64),":",IF(SECOND(S64)&lt;10,"0",""),SECOND(S64),".",T64))</f>
        <v>0:57:56.87</v>
      </c>
      <c r="V64" s="16" t="str">
        <f>IF(ISBLANK(F64), "", IF(VLOOKUP(F64, '[1]Start List'!$A$2:$H$720, 3, FALSE) = "", "", VLOOKUP(F64, '[1]Start List'!$A$2:$H$720, 3, FALSE)))</f>
        <v>McLaughlin</v>
      </c>
      <c r="W64" s="16" t="str">
        <f>IF(ISBLANK(F64), "", IF(VLOOKUP(F64, '[1]Start List'!$A$2:$H$720, 4, FALSE) = "", "", VLOOKUP(F64, '[1]Start List'!$A$2:$H$720, 4, FALSE)))</f>
        <v>Kelly</v>
      </c>
      <c r="X64" s="15">
        <f>IF(ISBLANK(F64), "", IF(VLOOKUP(F64, '[1]Start List'!$A$2:$H$720, 5, FALSE) = "", "", VLOOKUP(F64, '[1]Start List'!$A$2:$H$720, 5, FALSE)))</f>
        <v>365429</v>
      </c>
      <c r="Y64" s="16" t="str">
        <f>IF(ISBLANK(F64), "", IF(AND(VLOOKUP(F64, '[1]Start List'!$A$2:$J$720, 6, FALSE) = "", VLOOKUP(F64, '[1]Start List'!$A$2:$J$720, 10, FALSE) = ""), "", CONCATENATE(VLOOKUP(F64, '[1]Start List'!$A$2:$J$720, 10, FALSE), " (",VLOOKUP(F64, '[1]Start List'!$A$2:$J$720, 6, FALSE), ")")))</f>
        <v>Gass, Sweetland, Hawes (b4t9)</v>
      </c>
    </row>
    <row r="65" spans="1:25" x14ac:dyDescent="0.25">
      <c r="A65" s="15"/>
      <c r="B65" s="15"/>
      <c r="C65" s="17"/>
      <c r="D65" s="18"/>
      <c r="E65" s="19"/>
      <c r="F65" s="15"/>
      <c r="G65" s="20"/>
      <c r="H65" s="20"/>
      <c r="I65" s="20"/>
      <c r="J65" s="20"/>
      <c r="K65" s="21"/>
      <c r="L65" s="22"/>
      <c r="M65" s="23"/>
      <c r="N65" s="23"/>
      <c r="O65" s="23"/>
      <c r="P65" s="23"/>
      <c r="Q65" s="21"/>
      <c r="R65" s="22"/>
      <c r="S65" s="21"/>
      <c r="T65" s="22"/>
      <c r="U65" s="24"/>
      <c r="V65" s="16"/>
      <c r="W65" s="16"/>
      <c r="X65" s="15"/>
      <c r="Y65" s="16"/>
    </row>
    <row r="66" spans="1:25" x14ac:dyDescent="0.25">
      <c r="A66" s="15">
        <v>1</v>
      </c>
      <c r="B66" s="15" t="str">
        <f>IF(ISBLANK(F66), "", IF(VLOOKUP(F66, '[1]Start List'!$A$2:$H$720, 7, FALSE) = "", "", VLOOKUP(F66, '[1]Start List'!$A$2:$H$720, 7, FALSE)))</f>
        <v>4-Women 220+</v>
      </c>
      <c r="C66" s="17">
        <f>IF(ISBLANK(F66), "", IF(VLOOKUP(F66, '[1]Start List'!$A$2:$H$720, 2, FALSE) = "", "", VLOOKUP(F66, '[1]Start List'!$A$2:$H$720, 2, FALSE)))</f>
        <v>0.327777777777778</v>
      </c>
      <c r="D66" s="18">
        <f>IF(ISBLANK(F66), "", IF(VLOOKUP(F66, '[1]Start List'!$A$2:$H$720, 8, FALSE) = "", "", VLOOKUP(F66, '[1]Start List'!$A$2:$H$720, 8, FALSE)))</f>
        <v>1.5277777777778001E-2</v>
      </c>
      <c r="E66" s="19">
        <v>22</v>
      </c>
      <c r="F66" s="15">
        <v>19</v>
      </c>
      <c r="G66" s="20">
        <v>1</v>
      </c>
      <c r="H66" s="20">
        <v>27</v>
      </c>
      <c r="I66" s="20">
        <v>52</v>
      </c>
      <c r="J66" s="20">
        <v>72</v>
      </c>
      <c r="K66" s="21">
        <f>IF(G66+H66+I66+J66=0,"99:99:99",TIME(G66,H66,I66))</f>
        <v>6.1018518518518521E-2</v>
      </c>
      <c r="L66" s="22">
        <f>IF(G66+H66+I66+J66=0, 99, J66)</f>
        <v>72</v>
      </c>
      <c r="M66" s="23"/>
      <c r="N66" s="23"/>
      <c r="O66" s="23"/>
      <c r="P66" s="23"/>
      <c r="Q66" s="21" t="str">
        <f>IF(M66+N66+O66+P66 = 0, "99:99:99", TIME(M66,N66,O66))</f>
        <v>99:99:99</v>
      </c>
      <c r="R66" s="22">
        <f>IF(M66+N66+O66+P66=0, 99, P66)</f>
        <v>99</v>
      </c>
      <c r="S66" s="21">
        <f>IF(K66="99:99:99", IF(Q66="99:99:99", "99:99:99", Q66 - C66), K66 - D66)</f>
        <v>4.5740740740740519E-2</v>
      </c>
      <c r="T66" s="22">
        <f>IF(K66="99:99:99", IF(Q66="99:99:99", 99, IF(R66&lt;10, CONCATENATE("0",R66), R66)), IF(J66&lt;10, CONCATENATE("0",J66), J66))</f>
        <v>72</v>
      </c>
      <c r="U66" s="24" t="str">
        <f>IF(ISBLANK(F66), "", CONCATENATE(HOUR(S66),":",IF(MINUTE(S66)&lt;10,"0",""),MINUTE(S66),":",IF(SECOND(S66)&lt;10,"0",""),SECOND(S66),".",T66))</f>
        <v>1:05:52.72</v>
      </c>
      <c r="V66" s="16" t="str">
        <f>IF(ISBLANK(F66), "", IF(VLOOKUP(F66, '[1]Start List'!$A$2:$H$720, 3, FALSE) = "", "", VLOOKUP(F66, '[1]Start List'!$A$2:$H$720, 3, FALSE)))</f>
        <v>Enriquez</v>
      </c>
      <c r="W66" s="16" t="str">
        <f>IF(ISBLANK(F66), "", IF(VLOOKUP(F66, '[1]Start List'!$A$2:$H$720, 4, FALSE) = "", "", VLOOKUP(F66, '[1]Start List'!$A$2:$H$720, 4, FALSE)))</f>
        <v>Jennie</v>
      </c>
      <c r="X66" s="15">
        <f>IF(ISBLANK(F66), "", IF(VLOOKUP(F66, '[1]Start List'!$A$2:$H$720, 5, FALSE) = "", "", VLOOKUP(F66, '[1]Start List'!$A$2:$H$720, 5, FALSE)))</f>
        <v>306211</v>
      </c>
      <c r="Y66" s="16" t="str">
        <f>IF(ISBLANK(F66), "", IF(AND(VLOOKUP(F66, '[1]Start List'!$A$2:$J$720, 6, FALSE) = "", VLOOKUP(F66, '[1]Start List'!$A$2:$J$720, 10, FALSE) = ""), "", CONCATENATE(VLOOKUP(F66, '[1]Start List'!$A$2:$J$720, 10, FALSE), " (",VLOOKUP(F66, '[1]Start List'!$A$2:$J$720, 6, FALSE), ")")))</f>
        <v>Nichols, Steele, Longo (South Bay Wheelmen)</v>
      </c>
    </row>
    <row r="67" spans="1:25" x14ac:dyDescent="0.25">
      <c r="A67" s="15"/>
      <c r="B67" s="15"/>
      <c r="C67" s="17"/>
      <c r="D67" s="18"/>
      <c r="E67" s="19"/>
      <c r="F67" s="15"/>
      <c r="G67" s="20"/>
      <c r="H67" s="20"/>
      <c r="I67" s="20"/>
      <c r="J67" s="20"/>
      <c r="K67" s="21"/>
      <c r="L67" s="22"/>
      <c r="M67" s="23"/>
      <c r="N67" s="23"/>
      <c r="O67" s="23"/>
      <c r="P67" s="23"/>
      <c r="Q67" s="21"/>
      <c r="R67" s="22"/>
      <c r="S67" s="21"/>
      <c r="T67" s="22"/>
      <c r="U67" s="24"/>
      <c r="V67" s="16"/>
      <c r="W67" s="16"/>
      <c r="X67" s="15"/>
      <c r="Y67" s="16"/>
    </row>
    <row r="68" spans="1:25" x14ac:dyDescent="0.25">
      <c r="A68" s="15">
        <v>1</v>
      </c>
      <c r="B68" s="15" t="str">
        <f>IF(ISBLANK(F68), "", IF(VLOOKUP(F68, '[1]Start List'!$A$2:$H$720, 7, FALSE) = "", "", VLOOKUP(F68, '[1]Start List'!$A$2:$H$720, 7, FALSE)))</f>
        <v>4-Women Open</v>
      </c>
      <c r="C68" s="17">
        <f>IF(ISBLANK(F68), "", IF(VLOOKUP(F68, '[1]Start List'!$A$2:$H$720, 2, FALSE) = "", "", VLOOKUP(F68, '[1]Start List'!$A$2:$H$720, 2, FALSE)))</f>
        <v>0.33472222222222198</v>
      </c>
      <c r="D68" s="18">
        <f>IF(ISBLANK(F68), "", IF(VLOOKUP(F68, '[1]Start List'!$A$2:$H$720, 8, FALSE) = "", "", VLOOKUP(F68, '[1]Start List'!$A$2:$H$720, 8, FALSE)))</f>
        <v>2.2222222222221977E-2</v>
      </c>
      <c r="E68" s="19">
        <v>23</v>
      </c>
      <c r="F68" s="15">
        <v>24</v>
      </c>
      <c r="G68" s="20">
        <v>1</v>
      </c>
      <c r="H68" s="20">
        <v>28</v>
      </c>
      <c r="I68" s="20">
        <v>46</v>
      </c>
      <c r="J68" s="20">
        <v>17</v>
      </c>
      <c r="K68" s="21">
        <f>IF(G68+H68+I68+J68=0,"99:99:99",TIME(G68,H68,I68))</f>
        <v>6.1643518518518514E-2</v>
      </c>
      <c r="L68" s="22">
        <f>IF(G68+H68+I68+J68=0, 99, J68)</f>
        <v>17</v>
      </c>
      <c r="M68" s="23"/>
      <c r="N68" s="23"/>
      <c r="O68" s="23"/>
      <c r="P68" s="23"/>
      <c r="Q68" s="21" t="str">
        <f>IF(M68+N68+O68+P68 = 0, "99:99:99", TIME(M68,N68,O68))</f>
        <v>99:99:99</v>
      </c>
      <c r="R68" s="22">
        <f>IF(M68+N68+O68+P68=0, 99, P68)</f>
        <v>99</v>
      </c>
      <c r="S68" s="21">
        <f>IF(K68="99:99:99", IF(Q68="99:99:99", "99:99:99", Q68 - C68), K68 - D68)</f>
        <v>3.9421296296296537E-2</v>
      </c>
      <c r="T68" s="22">
        <f>IF(K68="99:99:99", IF(Q68="99:99:99", 99, IF(R68&lt;10, CONCATENATE("0",R68), R68)), IF(J68&lt;10, CONCATENATE("0",J68), J68))</f>
        <v>17</v>
      </c>
      <c r="U68" s="24" t="str">
        <f>IF(ISBLANK(F68), "", CONCATENATE(HOUR(S68),":",IF(MINUTE(S68)&lt;10,"0",""),MINUTE(S68),":",IF(SECOND(S68)&lt;10,"0",""),SECOND(S68),".",T68))</f>
        <v>0:56:46.17</v>
      </c>
      <c r="V68" s="16" t="str">
        <f>IF(ISBLANK(F68), "", IF(VLOOKUP(F68, '[1]Start List'!$A$2:$H$720, 3, FALSE) = "", "", VLOOKUP(F68, '[1]Start List'!$A$2:$H$720, 3, FALSE)))</f>
        <v>Samuelson</v>
      </c>
      <c r="W68" s="16" t="str">
        <f>IF(ISBLANK(F68), "", IF(VLOOKUP(F68, '[1]Start List'!$A$2:$H$720, 4, FALSE) = "", "", VLOOKUP(F68, '[1]Start List'!$A$2:$H$720, 4, FALSE)))</f>
        <v>Kelli</v>
      </c>
      <c r="X68" s="15">
        <f>IF(ISBLANK(F68), "", IF(VLOOKUP(F68, '[1]Start List'!$A$2:$H$720, 5, FALSE) = "", "", VLOOKUP(F68, '[1]Start List'!$A$2:$H$720, 5, FALSE)))</f>
        <v>377662</v>
      </c>
      <c r="Y68" s="16" t="str">
        <f>IF(ISBLANK(F68), "", IF(AND(VLOOKUP(F68, '[1]Start List'!$A$2:$J$720, 6, FALSE) = "", VLOOKUP(F68, '[1]Start List'!$A$2:$J$720, 10, FALSE) = ""), "", CONCATENATE(VLOOKUP(F68, '[1]Start List'!$A$2:$J$720, 10, FALSE), " (",VLOOKUP(F68, '[1]Start List'!$A$2:$J$720, 6, FALSE), ")")))</f>
        <v>Whalen, Takai, Schaper (Ritte Racing)</v>
      </c>
    </row>
  </sheetData>
  <pageMargins left="0.7" right="0.7" top="0.75" bottom="0.75" header="0.3" footer="0.3"/>
  <pageSetup scale="93" fitToHeight="0" orientation="landscape" horizontalDpi="4294967293" verticalDpi="4294967293" r:id="rId1"/>
  <headerFooter>
    <oddHeader>&amp;C&amp;"-,Bold"&amp;16 2013 SCNCA Team Time Trial Championships&amp;RMay 25,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Brown</dc:creator>
  <cp:lastModifiedBy>Marty Brown</cp:lastModifiedBy>
  <cp:lastPrinted>2013-05-25T22:00:02Z</cp:lastPrinted>
  <dcterms:created xsi:type="dcterms:W3CDTF">2013-05-25T21:54:57Z</dcterms:created>
  <dcterms:modified xsi:type="dcterms:W3CDTF">2013-05-25T22:03:32Z</dcterms:modified>
</cp:coreProperties>
</file>